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1541" documentId="8_{945A2DAA-7258-4770-958A-F404292B9E02}" xr6:coauthVersionLast="47" xr6:coauthVersionMax="47" xr10:uidLastSave="{93CD65E8-3B0A-498D-A893-17A7F400BB08}"/>
  <bookViews>
    <workbookView xWindow="28680" yWindow="-120" windowWidth="29040" windowHeight="15840" activeTab="7" xr2:uid="{00000000-000D-0000-FFFF-FFFF00000000}"/>
  </bookViews>
  <sheets>
    <sheet name="Datasheet contents" sheetId="1" r:id="rId1"/>
    <sheet name="Table 1" sheetId="44" r:id="rId2"/>
    <sheet name="Table 2" sheetId="45" r:id="rId3"/>
    <sheet name="Table 3" sheetId="46" r:id="rId4"/>
    <sheet name="Table 4" sheetId="47" r:id="rId5"/>
    <sheet name="Table 5" sheetId="48" r:id="rId6"/>
    <sheet name="Table 6" sheetId="49" r:id="rId7"/>
    <sheet name="Table 7" sheetId="50" r:id="rId8"/>
    <sheet name="Table 8" sheetId="51" r:id="rId9"/>
    <sheet name="Figures 1 &amp; 2" sheetId="32" r:id="rId10"/>
    <sheet name="Figures 3 &amp; 4" sheetId="29" r:id="rId11"/>
    <sheet name="Figure 5" sheetId="33" r:id="rId12"/>
    <sheet name="Figure 6" sheetId="26" r:id="rId13"/>
    <sheet name="Figure 7" sheetId="27" r:id="rId14"/>
  </sheets>
  <definedNames>
    <definedName name="_xlnm._FilterDatabase" localSheetId="11" hidden="1">'Figure 5'!$A$5:$H$5</definedName>
    <definedName name="_xlnm._FilterDatabase" localSheetId="13" hidden="1">'Figure 7'!$A$3:$D$3</definedName>
    <definedName name="_xlnm._FilterDatabase" localSheetId="1" hidden="1">'Table 1'!$A$3:$L$52</definedName>
    <definedName name="_xlnm._FilterDatabase" localSheetId="7" hidden="1">'Table 7'!$A$3:$F$101</definedName>
    <definedName name="Table1" localSheetId="1">'Table 1'!$A$1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8" l="1"/>
  <c r="D13" i="48"/>
  <c r="C13" i="48"/>
  <c r="B13" i="48"/>
  <c r="C52" i="44"/>
  <c r="C51" i="44"/>
  <c r="C50" i="44"/>
  <c r="C49" i="44"/>
  <c r="C48" i="44"/>
  <c r="C47" i="44"/>
  <c r="C46" i="44"/>
  <c r="C45" i="44"/>
  <c r="C44" i="44"/>
  <c r="C43" i="44"/>
  <c r="C42" i="44"/>
  <c r="C41" i="44"/>
  <c r="C40" i="44"/>
  <c r="C39" i="44"/>
  <c r="C38" i="44"/>
  <c r="C37" i="44"/>
  <c r="C36" i="44"/>
  <c r="C35" i="44"/>
  <c r="C34" i="44"/>
  <c r="C33" i="44"/>
  <c r="C32" i="44"/>
  <c r="C31" i="44"/>
  <c r="C30" i="44"/>
  <c r="C29" i="44"/>
  <c r="C28" i="44"/>
  <c r="C27" i="44"/>
  <c r="C26" i="44"/>
  <c r="C25" i="44"/>
  <c r="C24" i="44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7" i="44"/>
  <c r="C6" i="44"/>
  <c r="C5" i="44"/>
  <c r="C4" i="44"/>
  <c r="C29" i="33"/>
  <c r="D29" i="33"/>
  <c r="E29" i="33"/>
  <c r="F29" i="33"/>
  <c r="G29" i="33"/>
  <c r="H29" i="33"/>
  <c r="C30" i="33"/>
  <c r="D30" i="33"/>
  <c r="E30" i="33"/>
  <c r="F30" i="33"/>
  <c r="G30" i="33"/>
  <c r="H30" i="33"/>
  <c r="C31" i="33"/>
  <c r="D31" i="33"/>
  <c r="E31" i="33"/>
  <c r="F31" i="33"/>
  <c r="G31" i="33"/>
  <c r="H31" i="33"/>
  <c r="C32" i="33"/>
  <c r="D32" i="33"/>
  <c r="E32" i="33"/>
  <c r="F32" i="33"/>
  <c r="G32" i="33"/>
  <c r="H32" i="33"/>
  <c r="C33" i="33"/>
  <c r="D33" i="33"/>
  <c r="E33" i="33"/>
  <c r="F33" i="33"/>
  <c r="G33" i="33"/>
  <c r="H33" i="33"/>
  <c r="C34" i="33"/>
  <c r="D34" i="33"/>
  <c r="E34" i="33"/>
  <c r="F34" i="33"/>
  <c r="G34" i="33"/>
  <c r="H34" i="33"/>
  <c r="C35" i="33"/>
  <c r="D35" i="33"/>
  <c r="E35" i="33"/>
  <c r="F35" i="33"/>
  <c r="G35" i="33"/>
  <c r="H35" i="33"/>
  <c r="C36" i="33"/>
  <c r="D36" i="33"/>
  <c r="E36" i="33"/>
  <c r="F36" i="33"/>
  <c r="G36" i="33"/>
  <c r="H36" i="33"/>
  <c r="C37" i="33"/>
  <c r="D37" i="33"/>
  <c r="E37" i="33"/>
  <c r="F37" i="33"/>
  <c r="G37" i="33"/>
  <c r="H37" i="33"/>
  <c r="C38" i="33"/>
  <c r="D38" i="33"/>
  <c r="E38" i="33"/>
  <c r="F38" i="33"/>
  <c r="G38" i="33"/>
  <c r="H38" i="33"/>
  <c r="C39" i="33"/>
  <c r="D39" i="33"/>
  <c r="E39" i="33"/>
  <c r="F39" i="33"/>
  <c r="G39" i="33"/>
  <c r="H39" i="33"/>
  <c r="C40" i="33"/>
  <c r="D40" i="33"/>
  <c r="E40" i="33"/>
  <c r="F40" i="33"/>
  <c r="G40" i="33"/>
  <c r="H40" i="33"/>
  <c r="C41" i="33"/>
  <c r="D41" i="33"/>
  <c r="E41" i="33"/>
  <c r="F41" i="33"/>
  <c r="G41" i="33"/>
  <c r="H41" i="33"/>
  <c r="C42" i="33"/>
  <c r="D42" i="33"/>
  <c r="E42" i="33"/>
  <c r="F42" i="33"/>
  <c r="G42" i="33"/>
  <c r="H42" i="33"/>
  <c r="C43" i="33"/>
  <c r="D43" i="33"/>
  <c r="E43" i="33"/>
  <c r="F43" i="33"/>
  <c r="G43" i="33"/>
  <c r="H43" i="33"/>
  <c r="C44" i="33"/>
  <c r="D44" i="33"/>
  <c r="E44" i="33"/>
  <c r="F44" i="33"/>
  <c r="G44" i="33"/>
  <c r="H44" i="33"/>
  <c r="C45" i="33"/>
  <c r="D45" i="33"/>
  <c r="E45" i="33"/>
  <c r="F45" i="33"/>
  <c r="G45" i="33"/>
  <c r="H45" i="33"/>
  <c r="H28" i="33"/>
  <c r="G28" i="33"/>
  <c r="F28" i="33"/>
  <c r="E28" i="33"/>
  <c r="C28" i="33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C20" i="26"/>
  <c r="C21" i="26"/>
  <c r="C22" i="26"/>
  <c r="C23" i="26"/>
  <c r="C24" i="26"/>
  <c r="C25" i="26"/>
  <c r="C26" i="26"/>
  <c r="C19" i="26"/>
  <c r="I29" i="33" l="1"/>
  <c r="U11" i="29" l="1"/>
  <c r="U6" i="29"/>
  <c r="U7" i="29"/>
  <c r="U8" i="29"/>
  <c r="U9" i="29"/>
  <c r="U10" i="29"/>
  <c r="U5" i="29"/>
  <c r="T11" i="29"/>
  <c r="T6" i="29"/>
  <c r="T7" i="29"/>
  <c r="T8" i="29"/>
  <c r="T9" i="29"/>
  <c r="T10" i="29"/>
  <c r="T5" i="29"/>
  <c r="R30" i="29"/>
  <c r="R31" i="29"/>
  <c r="R32" i="29"/>
  <c r="R33" i="29"/>
  <c r="R34" i="29"/>
  <c r="R35" i="29"/>
  <c r="Q18" i="29"/>
  <c r="E18" i="29"/>
  <c r="R18" i="29"/>
  <c r="R19" i="29"/>
  <c r="R20" i="29"/>
  <c r="R21" i="29"/>
  <c r="R22" i="29"/>
  <c r="R23" i="29"/>
  <c r="S11" i="29"/>
  <c r="S6" i="29"/>
  <c r="S7" i="29"/>
  <c r="S8" i="29"/>
  <c r="S9" i="29"/>
  <c r="S10" i="29"/>
  <c r="S5" i="29"/>
  <c r="B11" i="29"/>
  <c r="J11" i="29"/>
  <c r="C11" i="29"/>
  <c r="D11" i="29"/>
  <c r="E11" i="29"/>
  <c r="F11" i="29"/>
  <c r="G11" i="29"/>
  <c r="H11" i="29"/>
  <c r="I11" i="29"/>
  <c r="K11" i="29"/>
  <c r="L11" i="29"/>
  <c r="M11" i="29"/>
  <c r="N11" i="29"/>
  <c r="O11" i="29"/>
  <c r="P11" i="29"/>
  <c r="Q11" i="29"/>
  <c r="R36" i="32"/>
  <c r="R37" i="32"/>
  <c r="R43" i="32" s="1"/>
  <c r="R38" i="32"/>
  <c r="R39" i="32"/>
  <c r="R40" i="32"/>
  <c r="R41" i="32"/>
  <c r="R42" i="32"/>
  <c r="R25" i="32"/>
  <c r="R26" i="32"/>
  <c r="R27" i="32"/>
  <c r="R28" i="32"/>
  <c r="R29" i="32"/>
  <c r="R30" i="32"/>
  <c r="R31" i="32"/>
  <c r="S21" i="32"/>
  <c r="S20" i="32"/>
  <c r="S19" i="32"/>
  <c r="S18" i="32"/>
  <c r="S17" i="32"/>
  <c r="S16" i="32"/>
  <c r="S15" i="32"/>
  <c r="R16" i="32"/>
  <c r="R17" i="32"/>
  <c r="R18" i="32"/>
  <c r="R19" i="32"/>
  <c r="R20" i="32"/>
  <c r="C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B15" i="32"/>
  <c r="S10" i="32"/>
  <c r="S9" i="32"/>
  <c r="S8" i="32"/>
  <c r="S7" i="32"/>
  <c r="S6" i="32"/>
  <c r="S5" i="32"/>
  <c r="R11" i="29" l="1"/>
  <c r="Q19" i="32" l="1"/>
  <c r="Q18" i="32"/>
  <c r="D28" i="33" l="1"/>
  <c r="Q36" i="32"/>
  <c r="P36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B36" i="32"/>
  <c r="H20" i="32"/>
  <c r="G20" i="32"/>
  <c r="G41" i="32" s="1"/>
  <c r="F20" i="32"/>
  <c r="E20" i="32"/>
  <c r="E41" i="32" s="1"/>
  <c r="D20" i="32"/>
  <c r="D41" i="32" s="1"/>
  <c r="C20" i="32"/>
  <c r="C41" i="32" s="1"/>
  <c r="B20" i="32"/>
  <c r="B41" i="32" s="1"/>
  <c r="H19" i="32"/>
  <c r="G19" i="32"/>
  <c r="G40" i="32" s="1"/>
  <c r="F19" i="32"/>
  <c r="F40" i="32" s="1"/>
  <c r="E19" i="32"/>
  <c r="E40" i="32" s="1"/>
  <c r="D19" i="32"/>
  <c r="D40" i="32" s="1"/>
  <c r="C19" i="32"/>
  <c r="C40" i="32" s="1"/>
  <c r="B19" i="32"/>
  <c r="H18" i="32"/>
  <c r="G18" i="32"/>
  <c r="G39" i="32" s="1"/>
  <c r="F18" i="32"/>
  <c r="F39" i="32" s="1"/>
  <c r="E18" i="32"/>
  <c r="E39" i="32" s="1"/>
  <c r="D18" i="32"/>
  <c r="D39" i="32" s="1"/>
  <c r="C18" i="32"/>
  <c r="B18" i="32"/>
  <c r="H17" i="32"/>
  <c r="H38" i="32" s="1"/>
  <c r="G17" i="32"/>
  <c r="G38" i="32" s="1"/>
  <c r="F17" i="32"/>
  <c r="F38" i="32" s="1"/>
  <c r="E17" i="32"/>
  <c r="E38" i="32" s="1"/>
  <c r="D17" i="32"/>
  <c r="C17" i="32"/>
  <c r="B17" i="32"/>
  <c r="H16" i="32"/>
  <c r="H37" i="32" s="1"/>
  <c r="G16" i="32"/>
  <c r="G37" i="32" s="1"/>
  <c r="F16" i="32"/>
  <c r="F37" i="32" s="1"/>
  <c r="E16" i="32"/>
  <c r="E37" i="32" s="1"/>
  <c r="D16" i="32"/>
  <c r="D37" i="32" s="1"/>
  <c r="C16" i="32"/>
  <c r="B16" i="32"/>
  <c r="P20" i="32"/>
  <c r="O20" i="32"/>
  <c r="O41" i="32" s="1"/>
  <c r="N20" i="32"/>
  <c r="N41" i="32" s="1"/>
  <c r="M20" i="32"/>
  <c r="M41" i="32" s="1"/>
  <c r="L20" i="32"/>
  <c r="K20" i="32"/>
  <c r="J20" i="32"/>
  <c r="I20" i="32"/>
  <c r="P19" i="32"/>
  <c r="O19" i="32"/>
  <c r="O40" i="32" s="1"/>
  <c r="N19" i="32"/>
  <c r="N40" i="32" s="1"/>
  <c r="M19" i="32"/>
  <c r="M40" i="32" s="1"/>
  <c r="L19" i="32"/>
  <c r="K19" i="32"/>
  <c r="J19" i="32"/>
  <c r="I19" i="32"/>
  <c r="P18" i="32"/>
  <c r="O18" i="32"/>
  <c r="O39" i="32" s="1"/>
  <c r="N18" i="32"/>
  <c r="N39" i="32" s="1"/>
  <c r="M18" i="32"/>
  <c r="M39" i="32" s="1"/>
  <c r="L18" i="32"/>
  <c r="L39" i="32" s="1"/>
  <c r="K18" i="32"/>
  <c r="J18" i="32"/>
  <c r="I18" i="32"/>
  <c r="Q17" i="32"/>
  <c r="P17" i="32"/>
  <c r="O17" i="32"/>
  <c r="O38" i="32" s="1"/>
  <c r="N17" i="32"/>
  <c r="M17" i="32"/>
  <c r="M38" i="32" s="1"/>
  <c r="L17" i="32"/>
  <c r="L38" i="32" s="1"/>
  <c r="K17" i="32"/>
  <c r="J17" i="32"/>
  <c r="I17" i="32"/>
  <c r="Q16" i="32"/>
  <c r="P16" i="32"/>
  <c r="O16" i="32"/>
  <c r="N16" i="32"/>
  <c r="N37" i="32" s="1"/>
  <c r="M16" i="32"/>
  <c r="M37" i="32" s="1"/>
  <c r="L16" i="32"/>
  <c r="K16" i="32"/>
  <c r="J16" i="32"/>
  <c r="I16" i="32"/>
  <c r="I36" i="33" l="1"/>
  <c r="I40" i="33"/>
  <c r="B27" i="32"/>
  <c r="H25" i="32"/>
  <c r="E42" i="32"/>
  <c r="E30" i="32"/>
  <c r="O25" i="32"/>
  <c r="N29" i="32"/>
  <c r="I39" i="33"/>
  <c r="I30" i="33"/>
  <c r="I42" i="33"/>
  <c r="I35" i="33"/>
  <c r="I34" i="33"/>
  <c r="I37" i="33"/>
  <c r="I41" i="33"/>
  <c r="I45" i="33"/>
  <c r="I38" i="33"/>
  <c r="I32" i="33"/>
  <c r="I44" i="33"/>
  <c r="I33" i="33"/>
  <c r="I43" i="33"/>
  <c r="I28" i="33"/>
  <c r="I31" i="33"/>
  <c r="I38" i="32"/>
  <c r="J40" i="32"/>
  <c r="P41" i="32"/>
  <c r="P25" i="32"/>
  <c r="I41" i="32"/>
  <c r="C37" i="32"/>
  <c r="C25" i="32"/>
  <c r="Q38" i="32"/>
  <c r="F41" i="32"/>
  <c r="F42" i="32" s="1"/>
  <c r="I25" i="32"/>
  <c r="I37" i="32"/>
  <c r="Q37" i="32"/>
  <c r="K41" i="32"/>
  <c r="I39" i="32"/>
  <c r="P40" i="32"/>
  <c r="D38" i="32"/>
  <c r="D42" i="32" s="1"/>
  <c r="L41" i="32"/>
  <c r="K40" i="32"/>
  <c r="K37" i="32"/>
  <c r="K25" i="32"/>
  <c r="L25" i="32"/>
  <c r="P38" i="32"/>
  <c r="B39" i="32"/>
  <c r="J39" i="32"/>
  <c r="Q40" i="32"/>
  <c r="H41" i="32"/>
  <c r="G30" i="32"/>
  <c r="P37" i="32"/>
  <c r="P43" i="32" s="1"/>
  <c r="N38" i="32"/>
  <c r="N42" i="32" s="1"/>
  <c r="C39" i="32"/>
  <c r="K39" i="32"/>
  <c r="G42" i="32"/>
  <c r="L40" i="32"/>
  <c r="B40" i="32"/>
  <c r="J41" i="32"/>
  <c r="H39" i="32"/>
  <c r="O37" i="32"/>
  <c r="O42" i="32" s="1"/>
  <c r="B38" i="32"/>
  <c r="J38" i="32"/>
  <c r="P39" i="32"/>
  <c r="M28" i="32"/>
  <c r="B37" i="32"/>
  <c r="B25" i="32"/>
  <c r="Q20" i="32"/>
  <c r="C38" i="32"/>
  <c r="K38" i="32"/>
  <c r="H40" i="32"/>
  <c r="L37" i="32"/>
  <c r="J37" i="32"/>
  <c r="J25" i="32"/>
  <c r="I40" i="32"/>
  <c r="M42" i="32"/>
  <c r="Q21" i="29"/>
  <c r="Q19" i="29"/>
  <c r="C28" i="32" l="1"/>
  <c r="C30" i="32"/>
  <c r="C29" i="32"/>
  <c r="C27" i="32"/>
  <c r="B42" i="32"/>
  <c r="N43" i="32"/>
  <c r="E27" i="32"/>
  <c r="O43" i="32"/>
  <c r="E26" i="32"/>
  <c r="E29" i="32"/>
  <c r="B29" i="32"/>
  <c r="E28" i="32"/>
  <c r="H26" i="32"/>
  <c r="H28" i="32"/>
  <c r="H42" i="32"/>
  <c r="H30" i="32"/>
  <c r="H29" i="32"/>
  <c r="H27" i="32"/>
  <c r="E25" i="32"/>
  <c r="G29" i="32"/>
  <c r="C26" i="32"/>
  <c r="B30" i="32"/>
  <c r="Q39" i="32"/>
  <c r="Q43" i="32" s="1"/>
  <c r="O26" i="32"/>
  <c r="L42" i="32"/>
  <c r="O28" i="32"/>
  <c r="O27" i="32"/>
  <c r="O30" i="32"/>
  <c r="O29" i="32"/>
  <c r="N30" i="32"/>
  <c r="K30" i="32"/>
  <c r="N25" i="32"/>
  <c r="K29" i="32"/>
  <c r="N26" i="32"/>
  <c r="L26" i="32"/>
  <c r="J42" i="32"/>
  <c r="N27" i="32"/>
  <c r="I42" i="32"/>
  <c r="N28" i="32"/>
  <c r="L30" i="32"/>
  <c r="K27" i="32"/>
  <c r="L28" i="32"/>
  <c r="L27" i="32"/>
  <c r="I26" i="32"/>
  <c r="K28" i="32"/>
  <c r="K26" i="32"/>
  <c r="I30" i="32"/>
  <c r="I27" i="32"/>
  <c r="J26" i="32"/>
  <c r="P27" i="32"/>
  <c r="K42" i="32"/>
  <c r="D30" i="32"/>
  <c r="D25" i="32"/>
  <c r="D28" i="32"/>
  <c r="D29" i="32"/>
  <c r="D26" i="32"/>
  <c r="C42" i="32"/>
  <c r="J30" i="32"/>
  <c r="F29" i="32"/>
  <c r="F28" i="32"/>
  <c r="F27" i="32"/>
  <c r="F26" i="32"/>
  <c r="F25" i="32"/>
  <c r="P30" i="32"/>
  <c r="P29" i="32"/>
  <c r="J27" i="32"/>
  <c r="P26" i="32"/>
  <c r="Q41" i="32"/>
  <c r="M30" i="32"/>
  <c r="M29" i="32"/>
  <c r="M27" i="32"/>
  <c r="M26" i="32"/>
  <c r="M25" i="32"/>
  <c r="P42" i="32"/>
  <c r="Q30" i="32"/>
  <c r="D27" i="32"/>
  <c r="J29" i="32"/>
  <c r="I29" i="32"/>
  <c r="P28" i="32"/>
  <c r="B28" i="32"/>
  <c r="I28" i="32"/>
  <c r="J28" i="32"/>
  <c r="B26" i="32"/>
  <c r="G28" i="32"/>
  <c r="G27" i="32"/>
  <c r="G26" i="32"/>
  <c r="G25" i="32"/>
  <c r="F30" i="32"/>
  <c r="L29" i="32"/>
  <c r="E31" i="32" l="1"/>
  <c r="C31" i="32"/>
  <c r="H31" i="32"/>
  <c r="B31" i="32"/>
  <c r="Q42" i="32"/>
  <c r="G31" i="32"/>
  <c r="O31" i="32"/>
  <c r="N31" i="32"/>
  <c r="J31" i="32"/>
  <c r="L31" i="32"/>
  <c r="K31" i="32"/>
  <c r="P31" i="32"/>
  <c r="I31" i="32"/>
  <c r="D31" i="32"/>
  <c r="F31" i="32"/>
  <c r="Q25" i="32"/>
  <c r="Q28" i="32"/>
  <c r="Q29" i="32"/>
  <c r="Q26" i="32"/>
  <c r="Q27" i="32"/>
  <c r="M31" i="32"/>
  <c r="Q31" i="32" l="1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Q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E20" i="29"/>
  <c r="D20" i="29"/>
  <c r="C20" i="29"/>
  <c r="P19" i="29"/>
  <c r="O19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P18" i="29"/>
  <c r="O18" i="29"/>
  <c r="N18" i="29"/>
  <c r="M18" i="29"/>
  <c r="L18" i="29"/>
  <c r="K18" i="29"/>
  <c r="J18" i="29"/>
  <c r="I18" i="29"/>
  <c r="H18" i="29"/>
  <c r="G18" i="29"/>
  <c r="F18" i="29"/>
  <c r="D18" i="29"/>
  <c r="C18" i="29"/>
  <c r="Q30" i="29" l="1"/>
</calcChain>
</file>

<file path=xl/sharedStrings.xml><?xml version="1.0" encoding="utf-8"?>
<sst xmlns="http://schemas.openxmlformats.org/spreadsheetml/2006/main" count="1166" uniqueCount="459">
  <si>
    <t>2023 Pollutant emissions and waste transfers from SEPA regulated industrial sites</t>
  </si>
  <si>
    <t>Datasheet to accompany Scottish Pollutant Release Inventory 2023 Statistic commentary</t>
  </si>
  <si>
    <t>Figures correct at 16th August 2024</t>
  </si>
  <si>
    <t>Table</t>
  </si>
  <si>
    <t>Figure</t>
  </si>
  <si>
    <t>Name of table or figure</t>
  </si>
  <si>
    <t>Total ART emissions to air by pollutant and industry sector for 2023. All values are kg except for carbon dioxide which is in tonnes</t>
  </si>
  <si>
    <t>Number of sites reporting ART emissions to air, and percentage of total ART emissions released, by industry sector and pollutant for 2023</t>
  </si>
  <si>
    <t>Total ART emissions to water by pollutant and industry sector for 2023. All values are kg.</t>
  </si>
  <si>
    <t>Number of sites reporting ART emissions to water, and percentage of total ART emissions released, by sector and pollutant for 2023</t>
  </si>
  <si>
    <t>Off site waste transfers by industry sector and type for 2023. All values are tonnes.</t>
  </si>
  <si>
    <t>Global warming potential of greenhouse gases reported to SPRI since 2007 (MtCO2e), excluding carbon dioxide and methane, to show relative scale of minor gases</t>
  </si>
  <si>
    <t>3 &amp; 4</t>
  </si>
  <si>
    <t>Annual SPRI Greenhouse gas emissions normalised against 2007 values</t>
  </si>
  <si>
    <t>Figure 6: Emissions of F-gases reported to SPRI by industry sector for 2022 and 2023 (kgCO2e)</t>
  </si>
  <si>
    <t>Number of sites required to report to SPRI in 2023 under each main Activity code, in bold (including numbers per sub-code, not in bold).</t>
  </si>
  <si>
    <t>Number of individually-reported pollutants emitted to air and water at above and below reporting thresholds in each industry area for 2023</t>
  </si>
  <si>
    <t>Revisions to historic SPRI pollutant emission data since last publication (all values are kg)</t>
  </si>
  <si>
    <t>Revisions to historic SPRI waste data since last publication (all values are tonnes)</t>
  </si>
  <si>
    <t>Table 1: Total ART emissions to air by pollutant and industry sector for 2023. All values are kg except for carbon dioxide which is in tonnes</t>
  </si>
  <si>
    <t>Pollutant name</t>
  </si>
  <si>
    <t xml:space="preserve">Reporting Threshold </t>
  </si>
  <si>
    <t>1 - Energy sector</t>
  </si>
  <si>
    <t>2 - Production and processing of metals</t>
  </si>
  <si>
    <t>3 - Mineral industry</t>
  </si>
  <si>
    <t>4 - Chemical industry</t>
  </si>
  <si>
    <t>5 - Waste and waste-water m/ment</t>
  </si>
  <si>
    <t>6 - Paper and wood production and processing</t>
  </si>
  <si>
    <t>7 - Intensive livestock production and aqua-culture</t>
  </si>
  <si>
    <t>8 - Animal and vegetable products from the food and beverage sector</t>
  </si>
  <si>
    <t>9 - Other activities</t>
  </si>
  <si>
    <t>Ammonia</t>
  </si>
  <si>
    <t>Antimony</t>
  </si>
  <si>
    <t>Arsenic</t>
  </si>
  <si>
    <t>Benzene</t>
  </si>
  <si>
    <t>Butadiene</t>
  </si>
  <si>
    <t>Cadmium</t>
  </si>
  <si>
    <t>Carbon dioxide (tonnes)</t>
  </si>
  <si>
    <t>10,000 t</t>
  </si>
  <si>
    <t>Carbon monoxide</t>
  </si>
  <si>
    <t>Carbon tetrachloride</t>
  </si>
  <si>
    <t>Chlorine and total inorganic chlorine compounds - as HCl</t>
  </si>
  <si>
    <t>Chlorofluorocarbons (CFCs)</t>
  </si>
  <si>
    <t>Chromium</t>
  </si>
  <si>
    <t>Copper</t>
  </si>
  <si>
    <t>Dioxins and furans - as ITEQ</t>
  </si>
  <si>
    <t>Dioxins and furans - as WHO TEQ</t>
  </si>
  <si>
    <t>Ethylbenzene</t>
  </si>
  <si>
    <t>Fluorine and total inorganic fluorine compounds - as HF</t>
  </si>
  <si>
    <t>Formaldehyde</t>
  </si>
  <si>
    <t>Hexachloro-cyclohexane (all isomers)</t>
  </si>
  <si>
    <t>Hydrochloro-fluorocarbons (HCFCs)</t>
  </si>
  <si>
    <t>Hydrofluorocarbons (HFCs)</t>
  </si>
  <si>
    <t>Hydrogen chloride</t>
  </si>
  <si>
    <t>Hydrogen cyanide</t>
  </si>
  <si>
    <t>Lead</t>
  </si>
  <si>
    <t>Manganese</t>
  </si>
  <si>
    <t>Mercury</t>
  </si>
  <si>
    <t>Methane</t>
  </si>
  <si>
    <t>Methyl chloride</t>
  </si>
  <si>
    <t>Methyl chloroform</t>
  </si>
  <si>
    <t>Methylene chloride</t>
  </si>
  <si>
    <t>Naphthalene</t>
  </si>
  <si>
    <t>Nickel</t>
  </si>
  <si>
    <t>Nitrogen oxides, NO and NO2 as NO2</t>
  </si>
  <si>
    <t>Nitrous oxide</t>
  </si>
  <si>
    <t>Non-methane volatile organic compounds (NMVOCs)</t>
  </si>
  <si>
    <t>Particulate matter - PM10 and smaller</t>
  </si>
  <si>
    <t>Particulate matter - total</t>
  </si>
  <si>
    <t>Particulates - PM2.5 and smaller only</t>
  </si>
  <si>
    <t>Perfluorocarbons (PFCs)</t>
  </si>
  <si>
    <t>Phenols - total as C</t>
  </si>
  <si>
    <t>Polycyclic aromatic hydrocarbons (PAHs) (four indicator compounds of LRTAP)</t>
  </si>
  <si>
    <t>Selenium</t>
  </si>
  <si>
    <t>Styrene</t>
  </si>
  <si>
    <t>Sulphur hexafluoride</t>
  </si>
  <si>
    <t>Sulphur oxides, SO2 and SO3 as SO2</t>
  </si>
  <si>
    <t>Tetrachloroethane</t>
  </si>
  <si>
    <t>Toluene</t>
  </si>
  <si>
    <t>Vanadium</t>
  </si>
  <si>
    <t>Xylene - all isomers</t>
  </si>
  <si>
    <t>Table 2: Number of sites reporting ART emissions to air, and percentage of total ART emissions released, by industry sector and pollutant for 2023</t>
  </si>
  <si>
    <t xml:space="preserve">Pollutant </t>
  </si>
  <si>
    <t>ART Sites</t>
  </si>
  <si>
    <t>Energy Sites</t>
  </si>
  <si>
    <t xml:space="preserve">Energy % </t>
  </si>
  <si>
    <t>Metals Sites</t>
  </si>
  <si>
    <t xml:space="preserve">Metals % </t>
  </si>
  <si>
    <t>Mineral Sites</t>
  </si>
  <si>
    <t xml:space="preserve">Mineral % </t>
  </si>
  <si>
    <t>Chemical Sites</t>
  </si>
  <si>
    <t xml:space="preserve">Chemical % </t>
  </si>
  <si>
    <t>Waste Sites</t>
  </si>
  <si>
    <t xml:space="preserve">Waste % </t>
  </si>
  <si>
    <t>Paper/Wood Sites</t>
  </si>
  <si>
    <t xml:space="preserve">Paper/Wood % </t>
  </si>
  <si>
    <t>Live-stock/ Aqua Sites</t>
  </si>
  <si>
    <t xml:space="preserve">Live-stock/ Aqua% </t>
  </si>
  <si>
    <t>Food/ Beverage Sites</t>
  </si>
  <si>
    <t xml:space="preserve">Food/ Beverage % </t>
  </si>
  <si>
    <t>Other Sites</t>
  </si>
  <si>
    <t xml:space="preserve">Other % </t>
  </si>
  <si>
    <t>Carbon dioxide</t>
  </si>
  <si>
    <t>Chlorofluoro-carbons (CFCs)</t>
  </si>
  <si>
    <t>Hydrofluoro-carbons (HFCs)</t>
  </si>
  <si>
    <t>Perfluoro-carbons (PFCs)</t>
  </si>
  <si>
    <t>Tetrachloro-ethane</t>
  </si>
  <si>
    <t>Table 3: Total ART emissions to water by pollutant and industry sector for 2023. All values are kg.</t>
  </si>
  <si>
    <t>Reporting threshold (kg)</t>
  </si>
  <si>
    <t>Total Release (kg)</t>
  </si>
  <si>
    <t>5 - Waste and wastewater m/ment</t>
  </si>
  <si>
    <t>7 - Intensive livestock production and aquaculture</t>
  </si>
  <si>
    <t>Aldrin</t>
  </si>
  <si>
    <t>Anthracene</t>
  </si>
  <si>
    <t>Asbestos</t>
  </si>
  <si>
    <t>Azamethiphos</t>
  </si>
  <si>
    <t>Benzo (g,h,i) perylene</t>
  </si>
  <si>
    <t>Brominated diphenylethers - total as Br</t>
  </si>
  <si>
    <t>Chlorides - total as Cl</t>
  </si>
  <si>
    <t>Chloroform</t>
  </si>
  <si>
    <t>Cyanides - total as CN</t>
  </si>
  <si>
    <t>Cypermethrin</t>
  </si>
  <si>
    <t>Deltamethrin</t>
  </si>
  <si>
    <t>Di(2-ethylhexyl) phthalate</t>
  </si>
  <si>
    <t>Diazinon</t>
  </si>
  <si>
    <t>Dichlorvos</t>
  </si>
  <si>
    <t>Dieldrin</t>
  </si>
  <si>
    <t>Diuron</t>
  </si>
  <si>
    <t>Emamectin benzoate</t>
  </si>
  <si>
    <t>Endrin</t>
  </si>
  <si>
    <t>Fluoranthene</t>
  </si>
  <si>
    <t>Fluorides - total as F</t>
  </si>
  <si>
    <t>Halogenated organic compounds - total as AOX</t>
  </si>
  <si>
    <t>Hexachlorocyclohexane - all isomers</t>
  </si>
  <si>
    <t>Iron</t>
  </si>
  <si>
    <t>Isoproturon</t>
  </si>
  <si>
    <t>Lindane</t>
  </si>
  <si>
    <t>Nitrogen - total as N</t>
  </si>
  <si>
    <t>Nonylphenol ethoxylates</t>
  </si>
  <si>
    <t>Nonylphenols</t>
  </si>
  <si>
    <t>Nonyphenol and nonylphenol ethoxylates</t>
  </si>
  <si>
    <t>Octylphenol and octylphenol ethoxylates</t>
  </si>
  <si>
    <t>Octylphenols</t>
  </si>
  <si>
    <t>Organic tin compounds - total as Sn</t>
  </si>
  <si>
    <t>Permethrin</t>
  </si>
  <si>
    <t>Phosphorus - total as P</t>
  </si>
  <si>
    <t>Polychlorinated biphenyls</t>
  </si>
  <si>
    <t>Polycyclic aromatic hydrocarbons (PAHs)</t>
  </si>
  <si>
    <t>Simazine</t>
  </si>
  <si>
    <t>Total organic carbon or COD/3</t>
  </si>
  <si>
    <t>Tributyltin compounds</t>
  </si>
  <si>
    <t>Trichloroethylene</t>
  </si>
  <si>
    <t>Trifluralin</t>
  </si>
  <si>
    <t>Vinyl chloride</t>
  </si>
  <si>
    <t>Zinc</t>
  </si>
  <si>
    <t>Table 4: Number of sites reporting ART emissions to water, and percentage of total ART emissions released, by sector and pollutant for 2023</t>
  </si>
  <si>
    <t>Paper/ Wood Sites</t>
  </si>
  <si>
    <t xml:space="preserve">Paper/ Wood % </t>
  </si>
  <si>
    <t xml:space="preserve">Live-stock/ Aqua % </t>
  </si>
  <si>
    <t>Trichloro-ethylene</t>
  </si>
  <si>
    <t>Table 5: Off site waste transfers by industry sector and type for 2023. All values are tonnes.</t>
  </si>
  <si>
    <t>Industry sector</t>
  </si>
  <si>
    <t>Hazardous Disposal</t>
  </si>
  <si>
    <t>Hazardous Recovery</t>
  </si>
  <si>
    <t>Non- Hazardous Disposal</t>
  </si>
  <si>
    <t>Non-Hazardous Recovery</t>
  </si>
  <si>
    <t>5 - Waste and waste-water management</t>
  </si>
  <si>
    <t>Total</t>
  </si>
  <si>
    <t>Table 6: Number of sites required to report to SPRI in 2023 under each Activity code (including sub-codes)</t>
  </si>
  <si>
    <t>Code</t>
  </si>
  <si>
    <t>Activity</t>
  </si>
  <si>
    <t>Capacity Threshold</t>
  </si>
  <si>
    <t>Operator submits return</t>
  </si>
  <si>
    <t>Waste system transfer</t>
  </si>
  <si>
    <t>Energy sector</t>
  </si>
  <si>
    <t>1(a)</t>
  </si>
  <si>
    <t>Mineral oil and gas refineries</t>
  </si>
  <si>
    <t>*</t>
  </si>
  <si>
    <t>1(b)</t>
  </si>
  <si>
    <t>Installations for gasification and liquefaction</t>
  </si>
  <si>
    <t>1(c)</t>
  </si>
  <si>
    <t>Thermal power stations and other combustion installations</t>
  </si>
  <si>
    <t>With a heat input of 50 megawatts (MW)</t>
  </si>
  <si>
    <t>Production and processing of metals</t>
  </si>
  <si>
    <t>2(c).i</t>
  </si>
  <si>
    <t>Hot-rolling mills</t>
  </si>
  <si>
    <t>With a capacity of 20 tonnes of crude steel per hour</t>
  </si>
  <si>
    <t>2(c).ii</t>
  </si>
  <si>
    <t>Smitheries with hammers</t>
  </si>
  <si>
    <t>With an energy of 50 kilojoules per hammer, where the calorific power used exceeds 20 MW</t>
  </si>
  <si>
    <t>2(d)</t>
  </si>
  <si>
    <t>Ferrous metal foundries</t>
  </si>
  <si>
    <t>With a production capacity of 20 tonnes per day</t>
  </si>
  <si>
    <t>2(e).i</t>
  </si>
  <si>
    <t>For the production of non-ferrous crude metals from ore, concentrates or secondary raw materials by metallurgical, chemical or electrolytic processes</t>
  </si>
  <si>
    <t>2(e).ii</t>
  </si>
  <si>
    <t>For the smelting, including the alloying, of non-ferrous metals, including recovered products (refining, foundry casting, etc.)</t>
  </si>
  <si>
    <t>With a melting capacity of 4 tonnes per day for lead and cadmium or 20 tonnes per day for all other metals</t>
  </si>
  <si>
    <t>2(f)</t>
  </si>
  <si>
    <t>Installations for surface treatment of metals and plastic materials using an electrolytic or chemical process</t>
  </si>
  <si>
    <t>Where the volume of the treatment vats equals 30m3</t>
  </si>
  <si>
    <t>Mineral industry</t>
  </si>
  <si>
    <t>3(a)</t>
  </si>
  <si>
    <t>Underground mining and related operations</t>
  </si>
  <si>
    <t>3(b)</t>
  </si>
  <si>
    <t>Opencast mining</t>
  </si>
  <si>
    <t>Where the surface of the area being mined equals 25 hectares</t>
  </si>
  <si>
    <t>3(c).i</t>
  </si>
  <si>
    <t>Cement clinker in rotary kilns</t>
  </si>
  <si>
    <t>With a production capacity of 500 tonnes per day</t>
  </si>
  <si>
    <t>3(e)</t>
  </si>
  <si>
    <t>Installations for the manufacture of glass, including glass fibre</t>
  </si>
  <si>
    <t>With a melting capacity of 20 tonnes per day</t>
  </si>
  <si>
    <t>3(g)</t>
  </si>
  <si>
    <t>Installations for the manufacture of ceramic products by firing, in particular roofing tiles, bricks, refractory bricks, tiles, stoneware or porcelain</t>
  </si>
  <si>
    <t>With a production capacity of 75 tonnes per day, or with a kiln capacity of 4m3 and with a setting density per kiln of 300 kg/m3</t>
  </si>
  <si>
    <t>Chemical industry</t>
  </si>
  <si>
    <t>4(a)</t>
  </si>
  <si>
    <t>Chemical installations for the production on an industrial scale of basic organic chemicals, such as:</t>
  </si>
  <si>
    <t>4(a).i</t>
  </si>
  <si>
    <t>Simple hydrocarbons (linear or cyclic, saturated or unsaturated, aliphatic or aromatic)</t>
  </si>
  <si>
    <t>4(a).ii</t>
  </si>
  <si>
    <t>Oxygen-containing hydrocarbons such as alcohols,  aldehydes, ketones, carboxylic acids, esters,  acetates, ethers, peroxides, epoxy resins</t>
  </si>
  <si>
    <t>4(a).viii</t>
  </si>
  <si>
    <t>Basic plastic materials (polymers, synthetic fibres  and cellulose-based fibres)</t>
  </si>
  <si>
    <t>4(a).ix</t>
  </si>
  <si>
    <t>Synthetic rubbers</t>
  </si>
  <si>
    <t>4(a).x</t>
  </si>
  <si>
    <t>Dyes and pigments</t>
  </si>
  <si>
    <t>4(b).i</t>
  </si>
  <si>
    <t>Gases, such as ammonia, chlorine or hydrogen  chloride, fluorine or hydrogen fluoride, carbon  oxides, sulphur compounds, nitrogen oxides,  hydrogen, sulphur dioxide, carbonyl chloride</t>
  </si>
  <si>
    <t>4(b).ii</t>
  </si>
  <si>
    <t>Acids, such as chromic acid, hydrofluoric acid,  phosphoric acid, nitric acid, hydrochloric acid,  sulphuric acid, oleum, sulphurous acids</t>
  </si>
  <si>
    <t>4(b).iv</t>
  </si>
  <si>
    <t>Salts, such as ammonium chloride, potassium  chlorate, potassium carbonate, sodium carbonate,  perborate, silver nitrate</t>
  </si>
  <si>
    <t>4(b).v</t>
  </si>
  <si>
    <t>Non-metals, metal oxides or other inorganic  compounds such as calcium carbide, silicon, silicon  carbide</t>
  </si>
  <si>
    <t>4(d)</t>
  </si>
  <si>
    <t>Chemical installations for the production on an industrial scale of basic plant health products and of biocides</t>
  </si>
  <si>
    <t>4(e)</t>
  </si>
  <si>
    <t>Installations using a chemical or biological process for the production on an industrial scale of basic pharmaceutical products</t>
  </si>
  <si>
    <t>4(f)</t>
  </si>
  <si>
    <t>Installations for the production on an industrial scale of explosives and pyrotechnic products</t>
  </si>
  <si>
    <t>Waste and wastewater management</t>
  </si>
  <si>
    <t>5(a)</t>
  </si>
  <si>
    <t>Installations for the recovery or disposal of hazardous waste.</t>
  </si>
  <si>
    <t>Receiving 10 tonnes per day</t>
  </si>
  <si>
    <t>5(b)</t>
  </si>
  <si>
    <t>Installations for the incineration of municipal waste</t>
  </si>
  <si>
    <t>With a capacity of 3 tonnes per hour</t>
  </si>
  <si>
    <t>5(c)</t>
  </si>
  <si>
    <t>Installations for the disposal of non-hazardous waste</t>
  </si>
  <si>
    <t>With a capacity of 50 tonnes per day</t>
  </si>
  <si>
    <t>5(d)</t>
  </si>
  <si>
    <t>Landfills (excluding landfills of inert waste)</t>
  </si>
  <si>
    <t>Receiving 10 tonnes per day or with a total capacity of 25,000 tonnes</t>
  </si>
  <si>
    <t>5(e)</t>
  </si>
  <si>
    <t>Installations for the disposal or recycling of animal carcasses and animal waste</t>
  </si>
  <si>
    <t>With a treatment capacity of 10 tonnes per day</t>
  </si>
  <si>
    <t>5(f).i</t>
  </si>
  <si>
    <t>Municipal wastewater treatment plants</t>
  </si>
  <si>
    <t>With a capacity below 100,000 population equivalent</t>
  </si>
  <si>
    <t>5(f).ii</t>
  </si>
  <si>
    <t>With a capacity of 100,000 population equivalent</t>
  </si>
  <si>
    <t>5(g)</t>
  </si>
  <si>
    <t>Independently operated industrial wastewater treatment plants which serve one or more activities of this list</t>
  </si>
  <si>
    <t>With a capacity of 10,000m3 per day</t>
  </si>
  <si>
    <t>5(h).v</t>
  </si>
  <si>
    <t>Recovery, or a mix of recovery and disposal, of non-hazardous waste with a capacity exceeding 75 tonnes per day</t>
  </si>
  <si>
    <t>When the only waste treatment activity carried out is anaerobic digestion, the capacity threshold for this activity shall be 100 tonnes per day.</t>
  </si>
  <si>
    <t>Paper and wood production and processing</t>
  </si>
  <si>
    <t>6(a)</t>
  </si>
  <si>
    <t>Industrial plants for the production of pulp from timber or similar fibrous materials</t>
  </si>
  <si>
    <t>6(b)</t>
  </si>
  <si>
    <t>Industrial plants for the production of paper and board and other primary wood products (such as chipboard, fibreboard and plywood)</t>
  </si>
  <si>
    <t>With a production capacity of 20 tonnes per day</t>
  </si>
  <si>
    <t>6(c)</t>
  </si>
  <si>
    <t>Industrial plants for the preservation of wood and wood products with chemicals</t>
  </si>
  <si>
    <t>With a production capacity of 50m3 per day</t>
  </si>
  <si>
    <t>Intensive livestock production and aquaculture</t>
  </si>
  <si>
    <t>7(a).i</t>
  </si>
  <si>
    <t>Installations for the intensive rearing of poultry</t>
  </si>
  <si>
    <t>With 40,000 places for poultry</t>
  </si>
  <si>
    <t>7(a).ii</t>
  </si>
  <si>
    <t>Installations for the intensive rearing of pigs</t>
  </si>
  <si>
    <t>With 2,000 places for production pigs (over 30 kg)</t>
  </si>
  <si>
    <t>7(a).iii</t>
  </si>
  <si>
    <t>With 750 places for sows</t>
  </si>
  <si>
    <t>7(b).i</t>
  </si>
  <si>
    <t>Intensive aquaculture</t>
  </si>
  <si>
    <t>Not exceeding 1,000 tonnes of fish and shellfish per year</t>
  </si>
  <si>
    <t>7(b).ii</t>
  </si>
  <si>
    <t>With 1,000 tonnes of fish and shellfish per year</t>
  </si>
  <si>
    <t>Animal and vegetable products from the food and beverage sector</t>
  </si>
  <si>
    <t>8(a)</t>
  </si>
  <si>
    <t>Slaughterhouses</t>
  </si>
  <si>
    <t>With a carcass production capacity of 50 tonnes per day</t>
  </si>
  <si>
    <t>8(b).i</t>
  </si>
  <si>
    <t>(i) Animal raw materials (other than milk)</t>
  </si>
  <si>
    <t>With a finished product production capacity of 75 tonnes per day</t>
  </si>
  <si>
    <t>8(b).ii</t>
  </si>
  <si>
    <t>(ii) Vegetable raw materials</t>
  </si>
  <si>
    <t>With a finished product production capacity of 300 tonnes per day (average value on a quarterly basis)</t>
  </si>
  <si>
    <t>8(c)</t>
  </si>
  <si>
    <t>Treatment and processing of milk</t>
  </si>
  <si>
    <t>With a capacity to receive 200 tonnes of milk or more per day (average value on an annual basis)</t>
  </si>
  <si>
    <t>Other activities</t>
  </si>
  <si>
    <t>9(a)</t>
  </si>
  <si>
    <t>Plants for the pre-treatment (operations such as washing, bleaching, mercerization) or dyeing of fibres or textiles</t>
  </si>
  <si>
    <t>With a treatment capacity of 10 tonnes per day</t>
  </si>
  <si>
    <t>9(b)</t>
  </si>
  <si>
    <t>Plants for the tanning of hides and skins</t>
  </si>
  <si>
    <t>With a treatment capacity of 12 tonnes of finished product per day</t>
  </si>
  <si>
    <t>9(c)</t>
  </si>
  <si>
    <t>Installations for the surface treatment of substances, objects or products using organic solvents, in particular for dressing, printing, coating, degreasing, waterproofing, sizing, painting, cleaning or impregnating</t>
  </si>
  <si>
    <t>With a consumption capacity of 150 kg per hour or 200 tonnes per year</t>
  </si>
  <si>
    <t>9(e)</t>
  </si>
  <si>
    <t>Installations for the building of, and painting or removal of paint from ships</t>
  </si>
  <si>
    <t>With a capacity for ships 100m long</t>
  </si>
  <si>
    <t>Radioactive Substances sites</t>
  </si>
  <si>
    <t>10(a)</t>
  </si>
  <si>
    <t>All nuclear installations (including plants undergoing decommissioning) and all non-nuclear installations holding authorisation for air, water and waste water releases: Radioactive substances activity – nuclear</t>
  </si>
  <si>
    <t>10(b)</t>
  </si>
  <si>
    <t>All nuclear installations (including plants undergoing decommissioning) and all non-nuclear installations holding authorisation for air, water and waste water releases: Radioactive substances activity – non- nuclear </t>
  </si>
  <si>
    <t>Total sites required to report to SPRI in 2023</t>
  </si>
  <si>
    <t>Table 7: Revisions to historic SPRI pollutant emission data since last publication</t>
  </si>
  <si>
    <t>Site name</t>
  </si>
  <si>
    <t>Dataset year</t>
  </si>
  <si>
    <t>Pollutant</t>
  </si>
  <si>
    <t>Medium</t>
  </si>
  <si>
    <t>Poultry Unit,Overbrae Farm, Fisherie, Turriff</t>
  </si>
  <si>
    <t>Air</t>
  </si>
  <si>
    <t>Not submitted</t>
  </si>
  <si>
    <t>Puldrite MCFF, Wide Firth</t>
  </si>
  <si>
    <t>Emamectin Benzoate</t>
  </si>
  <si>
    <t>Water</t>
  </si>
  <si>
    <t>St Margarets Hope MCFF, Scapa Flow, Orkney</t>
  </si>
  <si>
    <t>Toy Ness, Scapa Flow, Orkney</t>
  </si>
  <si>
    <t>Bloody Bay MCFF, Sound of Mull</t>
  </si>
  <si>
    <t>Camas Doun MCFF, Loch Kishorn (Site 2)</t>
  </si>
  <si>
    <t>Charlotte Bay MCFF, Firth of Lorn</t>
  </si>
  <si>
    <t>Kishorn Island MCFF, Loch Kishorn (Site 3)</t>
  </si>
  <si>
    <t>Dunstaffnage MCFF, Firth of Lorn</t>
  </si>
  <si>
    <t>Fishnish West MCFF, Sound of Mull (Site A)</t>
  </si>
  <si>
    <t>Port nan Leadaig MCFF, Lismore</t>
  </si>
  <si>
    <t>Sian Bay MCFF, Loch Eriboll</t>
  </si>
  <si>
    <t>Kishorn Outer MCFF, Loch Kishorn</t>
  </si>
  <si>
    <t>Shuna Island MCFF</t>
  </si>
  <si>
    <t>Aviemore Poultry Farm,Barry,Carnoustie,Angus</t>
  </si>
  <si>
    <t>Finnieston Farm, Letham</t>
  </si>
  <si>
    <t>not submitted</t>
  </si>
  <si>
    <t>Douglasmuir Quarry, Glasgow</t>
  </si>
  <si>
    <t>BioReliance Ltd, Stirling</t>
  </si>
  <si>
    <t>Tritium</t>
  </si>
  <si>
    <t>Waste Water</t>
  </si>
  <si>
    <t>Dupont Teijin Films Ltd, Dumfries</t>
  </si>
  <si>
    <t>BRT</t>
  </si>
  <si>
    <t>Newton Toll Landfill Site, Elgin</t>
  </si>
  <si>
    <t>Ley Farm Composting Facility, Fordyce</t>
  </si>
  <si>
    <t>BRT and no value</t>
  </si>
  <si>
    <t>Norbord Ltd, Morayhill, Inverness</t>
  </si>
  <si>
    <t xml:space="preserve">Carbon dioxide </t>
  </si>
  <si>
    <t>Silberline Ltd, Banbeath Road, Leven</t>
  </si>
  <si>
    <t>Millenium Farm, Cowieslinn, Peebles</t>
  </si>
  <si>
    <t>Carbon Fibers, Muir of Ord Ind Est, Rosshire</t>
  </si>
  <si>
    <t xml:space="preserve">Air </t>
  </si>
  <si>
    <t>Coca Cola, 52 Milton Rd, East Kilbride</t>
  </si>
  <si>
    <t>TWMA - Dales Ind Est, Peterhead</t>
  </si>
  <si>
    <t>INEOS Chemicals Grangemouth Ltd, Grangemouth</t>
  </si>
  <si>
    <t>Grangemouth Chemical Plant</t>
  </si>
  <si>
    <t>West Cockmuir Farm, Fraserburgh</t>
  </si>
  <si>
    <t>Sullom Voe Terminal, Refinery</t>
  </si>
  <si>
    <t>water</t>
  </si>
  <si>
    <t>Mallaig Harvest Station, Mallaig Harbour</t>
  </si>
  <si>
    <t>API Foils, Houstoun Ind Est, Livingston</t>
  </si>
  <si>
    <t>Cameronbridge Distillery, Windygates, Leven</t>
  </si>
  <si>
    <t>Dundas Chemical Co, Mosspark, Dumfries</t>
  </si>
  <si>
    <t>Caledonian Proteins, Biggar Rd, Newarthill</t>
  </si>
  <si>
    <t xml:space="preserve">Table 8: Revisions to historic SPRI waste data since last publication </t>
  </si>
  <si>
    <t>Waste type</t>
  </si>
  <si>
    <t>Recovery or Disposal</t>
  </si>
  <si>
    <t>Original Mass (Tonnes)</t>
  </si>
  <si>
    <t>New Mass (Tonnes)</t>
  </si>
  <si>
    <t>Thornton Feed Mill, Thornton, Fife</t>
  </si>
  <si>
    <t>Non-hazardous</t>
  </si>
  <si>
    <t>Disposal</t>
  </si>
  <si>
    <t>Recovery</t>
  </si>
  <si>
    <t>2 SistersFood GroupLimited, Coupar Angus</t>
  </si>
  <si>
    <t>Millerhill Recycling &amp; Energy Recovery Centre</t>
  </si>
  <si>
    <t>The Moredun Foundation, Penicuik</t>
  </si>
  <si>
    <t>Caledon Green Exemplar Plant, Earls Gate Park, Grangemouth, FK3 8TR</t>
  </si>
  <si>
    <t>East Coast Viners Grain</t>
  </si>
  <si>
    <t>Non hazardous</t>
  </si>
  <si>
    <t>Fraserburgh STW, Phingask, Fraserburgh</t>
  </si>
  <si>
    <t xml:space="preserve">Recovery </t>
  </si>
  <si>
    <t>Nigg WWTW, Aberdeen</t>
  </si>
  <si>
    <t>Persley STW, Persley, Aberdeen</t>
  </si>
  <si>
    <t>Peterhead STW, Burnhaven, Peterhead</t>
  </si>
  <si>
    <t>MAHLE Engine Systems Ltd</t>
  </si>
  <si>
    <t>MacFarlan Smith Ltd, Wheatfield Rd, Edinburgh</t>
  </si>
  <si>
    <t>Hazardous</t>
  </si>
  <si>
    <t>Sage Gas Terminal, St Fergus, Peterhead</t>
  </si>
  <si>
    <t>Removed country name - waste is not going outside UK</t>
  </si>
  <si>
    <t>Bathgate Compressor Station (Site 2)</t>
  </si>
  <si>
    <t>Omitted</t>
  </si>
  <si>
    <t>Nestle, Grangestone Ind Estate, Girvan</t>
  </si>
  <si>
    <t xml:space="preserve">Hazardous </t>
  </si>
  <si>
    <t>13 Winchester Avenue, Denny</t>
  </si>
  <si>
    <t>125 Balmore Road, Torrance</t>
  </si>
  <si>
    <t>W H Malcolm Ltd, 865 South Street, Glasgow</t>
  </si>
  <si>
    <t xml:space="preserve">W H Malcolm Ltd, 865 South Street, Glasgow </t>
  </si>
  <si>
    <t>Greenhouse gas emissions reported to SPRI since 2007 (as carbon dioxide equivalents)</t>
  </si>
  <si>
    <t>GWP used:</t>
  </si>
  <si>
    <t>Raw figures</t>
  </si>
  <si>
    <t>From C01L recovered (up to V0.76 was SE Web rounded)</t>
  </si>
  <si>
    <t>From 2019 QA</t>
  </si>
  <si>
    <t>From Live spreadsheets</t>
  </si>
  <si>
    <t>Greenhouse gas</t>
  </si>
  <si>
    <t>NAEI Name</t>
  </si>
  <si>
    <t>100 years GWP (AR5)</t>
  </si>
  <si>
    <t>Pollutant (kg)</t>
  </si>
  <si>
    <t>Diff %</t>
  </si>
  <si>
    <t>CO2</t>
  </si>
  <si>
    <t>Carbon dioxide (kg)</t>
  </si>
  <si>
    <t>CH4</t>
  </si>
  <si>
    <t>Methane (kg)</t>
  </si>
  <si>
    <t>N2O</t>
  </si>
  <si>
    <t>Nitrous oxide (kg)</t>
  </si>
  <si>
    <t>SF6</t>
  </si>
  <si>
    <t>HFC-23</t>
  </si>
  <si>
    <t>PFC-116</t>
  </si>
  <si>
    <t>Total GHGs</t>
  </si>
  <si>
    <t>Converted to kg CO2e</t>
  </si>
  <si>
    <t>Pollutant (kg CO2e)</t>
  </si>
  <si>
    <t>Proportion as CO2e</t>
  </si>
  <si>
    <t>Converted to MtCO2e</t>
  </si>
  <si>
    <t xml:space="preserve">Other Greenhouse gases </t>
  </si>
  <si>
    <t>Greenhouse gas emissions reported to SPRI since 2007 (raw figures)</t>
  </si>
  <si>
    <t>POLLUTANT_NAME</t>
  </si>
  <si>
    <t>% diff 2023/2022</t>
  </si>
  <si>
    <t>AVG last 5 years</t>
  </si>
  <si>
    <t>2023 vs AVG</t>
  </si>
  <si>
    <t>Greenhouse gas emissions reported to SPRI since 2007 normalised against 2007</t>
  </si>
  <si>
    <t>Proportion raw figures</t>
  </si>
  <si>
    <t>Greenhouse gas emissions reported to SPRI since 2007 normalised against 2007 (% diff)</t>
  </si>
  <si>
    <t>Greenhouse gas emissions reported to SPRI 2023 and 2022 by sector (both raw and as carbon dioxide equivalents)</t>
  </si>
  <si>
    <t>Reported values (kg)</t>
  </si>
  <si>
    <t>year</t>
  </si>
  <si>
    <t>SPRI Greenhouse gases(kgCO2e)</t>
  </si>
  <si>
    <t>Figure 6: Emissions of F-gases reported to SPRI by industry sector for 2022 and 2023 (kg)</t>
  </si>
  <si>
    <t>Figure 7: Number of individually-reported pollutants emitted to air and water at above and below reporting thresholds in each industry area for 2023</t>
  </si>
  <si>
    <t>ART</t>
  </si>
  <si>
    <t>Not Emitted</t>
  </si>
  <si>
    <t>Raw figures (kg)</t>
  </si>
  <si>
    <t>Original Mass (kg)</t>
  </si>
  <si>
    <t>Updated Mass (kg)</t>
  </si>
  <si>
    <t>Pollutant (MtCO2e)</t>
  </si>
  <si>
    <r>
      <t>Global warming potential of greenhouse gases reported to SPRI since 2007 (MtCO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e)</t>
    </r>
  </si>
  <si>
    <r>
      <t>Global warming potential of greenhouse gases reported to SPRI by industry sector for 2022 and 2023 (kgCO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</si>
</sst>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.0"/>
    <numFmt numFmtId="167" formatCode="#,##0.00000"/>
    <numFmt numFmtId="168" formatCode="#,##0.0;\-#,##0.0"/>
    <numFmt numFmtId="169" formatCode="#,##0.00000;\-#,##0.00000"/>
    <numFmt numFmtId="170" formatCode="#,##0.000000;\-#,##0.000000"/>
    <numFmt numFmtId="171" formatCode="#,##0.0000;\-#,##0.0000"/>
    <numFmt numFmtId="172" formatCode="#,##0.000;\-#,##0.000"/>
    <numFmt numFmtId="173" formatCode="#,##0.00_ ;\-#,##0.00\ "/>
    <numFmt numFmtId="174" formatCode="#,##0.0_ ;\-#,##0.0\ "/>
    <numFmt numFmtId="175" formatCode="#,##0_ ;\-#,##0\ "/>
    <numFmt numFmtId="176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vertAlign val="subscript"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16574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9" fontId="4" fillId="0" borderId="0" xfId="1" applyFont="1"/>
    <xf numFmtId="0" fontId="8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7" xfId="0" applyFont="1" applyBorder="1"/>
    <xf numFmtId="0" fontId="4" fillId="0" borderId="7" xfId="0" applyFont="1" applyBorder="1"/>
    <xf numFmtId="0" fontId="4" fillId="0" borderId="8" xfId="0" applyFont="1" applyBorder="1"/>
    <xf numFmtId="3" fontId="4" fillId="0" borderId="0" xfId="0" applyNumberFormat="1" applyFont="1"/>
    <xf numFmtId="0" fontId="2" fillId="0" borderId="7" xfId="0" applyFont="1" applyBorder="1"/>
    <xf numFmtId="0" fontId="2" fillId="0" borderId="9" xfId="0" applyFont="1" applyBorder="1"/>
    <xf numFmtId="0" fontId="6" fillId="2" borderId="0" xfId="0" applyFont="1" applyFill="1"/>
    <xf numFmtId="0" fontId="8" fillId="0" borderId="0" xfId="0" applyFont="1" applyAlignment="1">
      <alignment horizontal="center"/>
    </xf>
    <xf numFmtId="0" fontId="11" fillId="0" borderId="0" xfId="0" applyFont="1"/>
    <xf numFmtId="3" fontId="8" fillId="0" borderId="0" xfId="0" applyNumberFormat="1" applyFont="1"/>
    <xf numFmtId="0" fontId="8" fillId="3" borderId="0" xfId="0" applyFont="1" applyFill="1"/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9" fontId="4" fillId="0" borderId="0" xfId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9" fontId="8" fillId="0" borderId="0" xfId="1" applyFont="1" applyAlignment="1">
      <alignment horizontal="center"/>
    </xf>
    <xf numFmtId="0" fontId="9" fillId="2" borderId="0" xfId="0" applyFont="1" applyFill="1"/>
    <xf numFmtId="165" fontId="4" fillId="0" borderId="0" xfId="2" applyNumberFormat="1" applyFont="1"/>
    <xf numFmtId="3" fontId="2" fillId="0" borderId="0" xfId="0" applyNumberFormat="1" applyFont="1"/>
    <xf numFmtId="0" fontId="11" fillId="0" borderId="8" xfId="0" applyFont="1" applyBorder="1"/>
    <xf numFmtId="0" fontId="11" fillId="0" borderId="10" xfId="0" applyFont="1" applyBorder="1"/>
    <xf numFmtId="3" fontId="2" fillId="0" borderId="10" xfId="0" applyNumberFormat="1" applyFont="1" applyBorder="1"/>
    <xf numFmtId="0" fontId="11" fillId="0" borderId="11" xfId="0" applyFont="1" applyBorder="1"/>
    <xf numFmtId="166" fontId="4" fillId="0" borderId="0" xfId="0" applyNumberFormat="1" applyFont="1"/>
    <xf numFmtId="3" fontId="5" fillId="0" borderId="0" xfId="0" applyNumberFormat="1" applyFont="1"/>
    <xf numFmtId="166" fontId="5" fillId="0" borderId="0" xfId="0" applyNumberFormat="1" applyFont="1"/>
    <xf numFmtId="0" fontId="12" fillId="0" borderId="0" xfId="0" applyFont="1" applyAlignment="1">
      <alignment vertical="center"/>
    </xf>
    <xf numFmtId="49" fontId="15" fillId="0" borderId="12" xfId="2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6" borderId="12" xfId="0" applyFont="1" applyFill="1" applyBorder="1" applyAlignment="1">
      <alignment horizontal="left" vertical="center" wrapText="1"/>
    </xf>
    <xf numFmtId="3" fontId="15" fillId="0" borderId="12" xfId="0" applyNumberFormat="1" applyFont="1" applyBorder="1" applyAlignment="1">
      <alignment horizontal="left" vertical="center"/>
    </xf>
    <xf numFmtId="37" fontId="15" fillId="0" borderId="12" xfId="2" applyNumberFormat="1" applyFont="1" applyFill="1" applyBorder="1" applyAlignment="1">
      <alignment horizontal="left" vertical="center"/>
    </xf>
    <xf numFmtId="37" fontId="15" fillId="0" borderId="12" xfId="0" applyNumberFormat="1" applyFont="1" applyBorder="1" applyAlignment="1">
      <alignment horizontal="left" vertical="center"/>
    </xf>
    <xf numFmtId="37" fontId="13" fillId="0" borderId="0" xfId="0" applyNumberFormat="1" applyFont="1" applyAlignment="1">
      <alignment horizontal="left"/>
    </xf>
    <xf numFmtId="168" fontId="15" fillId="0" borderId="12" xfId="2" applyNumberFormat="1" applyFont="1" applyFill="1" applyBorder="1" applyAlignment="1">
      <alignment horizontal="left" vertical="center"/>
    </xf>
    <xf numFmtId="39" fontId="15" fillId="0" borderId="12" xfId="2" applyNumberFormat="1" applyFont="1" applyFill="1" applyBorder="1" applyAlignment="1">
      <alignment horizontal="left" vertical="center"/>
    </xf>
    <xf numFmtId="165" fontId="13" fillId="0" borderId="0" xfId="0" applyNumberFormat="1" applyFont="1" applyAlignment="1">
      <alignment horizontal="left"/>
    </xf>
    <xf numFmtId="167" fontId="15" fillId="0" borderId="12" xfId="0" applyNumberFormat="1" applyFont="1" applyBorder="1" applyAlignment="1">
      <alignment horizontal="left" vertical="center"/>
    </xf>
    <xf numFmtId="169" fontId="15" fillId="0" borderId="12" xfId="2" applyNumberFormat="1" applyFont="1" applyFill="1" applyBorder="1" applyAlignment="1">
      <alignment horizontal="left" vertical="center"/>
    </xf>
    <xf numFmtId="170" fontId="15" fillId="0" borderId="12" xfId="2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5" fillId="7" borderId="12" xfId="0" applyFont="1" applyFill="1" applyBorder="1" applyAlignment="1">
      <alignment horizontal="left" vertical="center"/>
    </xf>
    <xf numFmtId="10" fontId="15" fillId="7" borderId="12" xfId="0" applyNumberFormat="1" applyFont="1" applyFill="1" applyBorder="1" applyAlignment="1">
      <alignment horizontal="left" vertical="center"/>
    </xf>
    <xf numFmtId="164" fontId="15" fillId="7" borderId="12" xfId="0" applyNumberFormat="1" applyFont="1" applyFill="1" applyBorder="1" applyAlignment="1">
      <alignment horizontal="left" vertical="center"/>
    </xf>
    <xf numFmtId="9" fontId="15" fillId="7" borderId="12" xfId="0" applyNumberFormat="1" applyFont="1" applyFill="1" applyBorder="1" applyAlignment="1">
      <alignment horizontal="left" vertical="center"/>
    </xf>
    <xf numFmtId="0" fontId="15" fillId="7" borderId="12" xfId="0" applyFont="1" applyFill="1" applyBorder="1" applyAlignment="1">
      <alignment horizontal="left" vertical="center" wrapText="1"/>
    </xf>
    <xf numFmtId="171" fontId="15" fillId="7" borderId="12" xfId="0" applyNumberFormat="1" applyFont="1" applyFill="1" applyBorder="1" applyAlignment="1">
      <alignment horizontal="left" vertical="center"/>
    </xf>
    <xf numFmtId="37" fontId="12" fillId="7" borderId="12" xfId="0" applyNumberFormat="1" applyFont="1" applyFill="1" applyBorder="1" applyAlignment="1">
      <alignment horizontal="left" vertical="center"/>
    </xf>
    <xf numFmtId="168" fontId="15" fillId="7" borderId="12" xfId="0" applyNumberFormat="1" applyFont="1" applyFill="1" applyBorder="1" applyAlignment="1">
      <alignment horizontal="left" vertical="center"/>
    </xf>
    <xf numFmtId="37" fontId="15" fillId="7" borderId="12" xfId="0" applyNumberFormat="1" applyFont="1" applyFill="1" applyBorder="1" applyAlignment="1">
      <alignment horizontal="left" vertical="center"/>
    </xf>
    <xf numFmtId="39" fontId="15" fillId="7" borderId="12" xfId="0" applyNumberFormat="1" applyFont="1" applyFill="1" applyBorder="1" applyAlignment="1">
      <alignment horizontal="left" vertical="center"/>
    </xf>
    <xf numFmtId="172" fontId="15" fillId="7" borderId="12" xfId="0" applyNumberFormat="1" applyFont="1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6" fillId="7" borderId="12" xfId="0" applyFont="1" applyFill="1" applyBorder="1" applyAlignment="1">
      <alignment horizontal="left" vertical="center"/>
    </xf>
    <xf numFmtId="9" fontId="16" fillId="7" borderId="12" xfId="0" applyNumberFormat="1" applyFont="1" applyFill="1" applyBorder="1" applyAlignment="1">
      <alignment horizontal="left" vertical="center"/>
    </xf>
    <xf numFmtId="1" fontId="13" fillId="0" borderId="0" xfId="0" applyNumberFormat="1" applyFont="1" applyAlignment="1">
      <alignment horizontal="left"/>
    </xf>
    <xf numFmtId="9" fontId="13" fillId="0" borderId="0" xfId="0" applyNumberFormat="1" applyFont="1" applyAlignment="1">
      <alignment horizontal="left"/>
    </xf>
    <xf numFmtId="10" fontId="16" fillId="7" borderId="12" xfId="0" applyNumberFormat="1" applyFont="1" applyFill="1" applyBorder="1" applyAlignment="1">
      <alignment horizontal="left" vertical="center"/>
    </xf>
    <xf numFmtId="176" fontId="16" fillId="7" borderId="12" xfId="0" applyNumberFormat="1" applyFont="1" applyFill="1" applyBorder="1" applyAlignment="1">
      <alignment horizontal="left" vertical="center"/>
    </xf>
    <xf numFmtId="164" fontId="16" fillId="7" borderId="12" xfId="0" applyNumberFormat="1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 wrapText="1"/>
    </xf>
    <xf numFmtId="168" fontId="15" fillId="0" borderId="12" xfId="0" applyNumberFormat="1" applyFont="1" applyBorder="1" applyAlignment="1">
      <alignment horizontal="left" vertical="center"/>
    </xf>
    <xf numFmtId="37" fontId="18" fillId="0" borderId="12" xfId="0" applyNumberFormat="1" applyFont="1" applyBorder="1" applyAlignment="1">
      <alignment horizontal="left" vertical="center"/>
    </xf>
    <xf numFmtId="37" fontId="18" fillId="7" borderId="12" xfId="0" applyNumberFormat="1" applyFont="1" applyFill="1" applyBorder="1" applyAlignment="1">
      <alignment horizontal="left" vertical="center"/>
    </xf>
    <xf numFmtId="37" fontId="17" fillId="0" borderId="12" xfId="0" applyNumberFormat="1" applyFont="1" applyBorder="1" applyAlignment="1">
      <alignment horizontal="left" vertical="center" wrapText="1"/>
    </xf>
    <xf numFmtId="37" fontId="15" fillId="7" borderId="12" xfId="2" applyNumberFormat="1" applyFont="1" applyFill="1" applyBorder="1" applyAlignment="1">
      <alignment horizontal="left" vertical="center"/>
    </xf>
    <xf numFmtId="37" fontId="12" fillId="0" borderId="12" xfId="2" applyNumberFormat="1" applyFont="1" applyBorder="1" applyAlignment="1">
      <alignment horizontal="left" vertical="center" wrapText="1"/>
    </xf>
    <xf numFmtId="39" fontId="12" fillId="0" borderId="12" xfId="2" applyNumberFormat="1" applyFont="1" applyBorder="1" applyAlignment="1">
      <alignment horizontal="left" vertical="center" wrapText="1"/>
    </xf>
    <xf numFmtId="168" fontId="12" fillId="0" borderId="12" xfId="2" applyNumberFormat="1" applyFont="1" applyBorder="1" applyAlignment="1">
      <alignment horizontal="left" vertical="center" wrapText="1"/>
    </xf>
    <xf numFmtId="168" fontId="15" fillId="7" borderId="12" xfId="2" applyNumberFormat="1" applyFont="1" applyFill="1" applyBorder="1" applyAlignment="1">
      <alignment horizontal="left" vertical="center"/>
    </xf>
    <xf numFmtId="39" fontId="15" fillId="7" borderId="12" xfId="2" applyNumberFormat="1" applyFont="1" applyFill="1" applyBorder="1" applyAlignment="1">
      <alignment horizontal="left" vertical="center"/>
    </xf>
    <xf numFmtId="3" fontId="15" fillId="7" borderId="12" xfId="0" applyNumberFormat="1" applyFont="1" applyFill="1" applyBorder="1" applyAlignment="1">
      <alignment horizontal="left" vertical="center" wrapText="1"/>
    </xf>
    <xf numFmtId="0" fontId="12" fillId="7" borderId="12" xfId="0" applyFont="1" applyFill="1" applyBorder="1" applyAlignment="1">
      <alignment horizontal="left" vertical="center"/>
    </xf>
    <xf numFmtId="173" fontId="12" fillId="7" borderId="12" xfId="2" applyNumberFormat="1" applyFont="1" applyFill="1" applyBorder="1" applyAlignment="1">
      <alignment horizontal="left" vertical="center"/>
    </xf>
    <xf numFmtId="174" fontId="12" fillId="0" borderId="12" xfId="2" applyNumberFormat="1" applyFont="1" applyBorder="1" applyAlignment="1">
      <alignment horizontal="left" vertical="center" wrapText="1"/>
    </xf>
    <xf numFmtId="175" fontId="12" fillId="7" borderId="12" xfId="2" applyNumberFormat="1" applyFont="1" applyFill="1" applyBorder="1" applyAlignment="1">
      <alignment horizontal="left" vertical="center"/>
    </xf>
    <xf numFmtId="173" fontId="12" fillId="0" borderId="12" xfId="2" applyNumberFormat="1" applyFont="1" applyBorder="1" applyAlignment="1">
      <alignment horizontal="left" vertical="center" wrapText="1"/>
    </xf>
    <xf numFmtId="175" fontId="12" fillId="0" borderId="12" xfId="2" applyNumberFormat="1" applyFont="1" applyBorder="1" applyAlignment="1">
      <alignment horizontal="left" vertical="center" wrapText="1"/>
    </xf>
    <xf numFmtId="174" fontId="12" fillId="7" borderId="12" xfId="2" applyNumberFormat="1" applyFont="1" applyFill="1" applyBorder="1" applyAlignment="1">
      <alignment horizontal="left" vertical="center"/>
    </xf>
    <xf numFmtId="0" fontId="12" fillId="0" borderId="0" xfId="0" applyFont="1"/>
    <xf numFmtId="0" fontId="17" fillId="0" borderId="0" xfId="0" applyFont="1"/>
    <xf numFmtId="0" fontId="17" fillId="0" borderId="12" xfId="0" applyFont="1" applyBorder="1"/>
    <xf numFmtId="0" fontId="17" fillId="0" borderId="13" xfId="0" applyFont="1" applyBorder="1"/>
    <xf numFmtId="0" fontId="12" fillId="0" borderId="1" xfId="0" applyFont="1" applyBorder="1"/>
    <xf numFmtId="3" fontId="12" fillId="0" borderId="6" xfId="0" applyNumberFormat="1" applyFont="1" applyBorder="1"/>
    <xf numFmtId="3" fontId="12" fillId="0" borderId="1" xfId="0" applyNumberFormat="1" applyFont="1" applyBorder="1"/>
    <xf numFmtId="0" fontId="12" fillId="0" borderId="3" xfId="0" applyFont="1" applyBorder="1"/>
    <xf numFmtId="3" fontId="12" fillId="0" borderId="11" xfId="0" applyNumberFormat="1" applyFont="1" applyBorder="1"/>
    <xf numFmtId="3" fontId="12" fillId="0" borderId="3" xfId="0" applyNumberFormat="1" applyFont="1" applyBorder="1"/>
    <xf numFmtId="3" fontId="12" fillId="0" borderId="0" xfId="0" applyNumberFormat="1" applyFont="1"/>
    <xf numFmtId="9" fontId="12" fillId="0" borderId="0" xfId="1" applyFont="1"/>
    <xf numFmtId="0" fontId="17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7" fillId="0" borderId="7" xfId="0" applyFont="1" applyBorder="1"/>
    <xf numFmtId="0" fontId="17" fillId="0" borderId="8" xfId="0" applyFont="1" applyBorder="1"/>
    <xf numFmtId="0" fontId="12" fillId="0" borderId="7" xfId="0" applyFont="1" applyBorder="1"/>
    <xf numFmtId="0" fontId="12" fillId="0" borderId="8" xfId="0" applyFont="1" applyBorder="1"/>
    <xf numFmtId="3" fontId="12" fillId="0" borderId="8" xfId="0" applyNumberFormat="1" applyFont="1" applyBorder="1"/>
    <xf numFmtId="0" fontId="16" fillId="0" borderId="7" xfId="0" applyFont="1" applyBorder="1"/>
    <xf numFmtId="0" fontId="20" fillId="0" borderId="0" xfId="0" applyFont="1"/>
    <xf numFmtId="3" fontId="16" fillId="0" borderId="8" xfId="0" applyNumberFormat="1" applyFont="1" applyBorder="1"/>
    <xf numFmtId="0" fontId="16" fillId="0" borderId="9" xfId="0" applyFont="1" applyBorder="1"/>
    <xf numFmtId="0" fontId="20" fillId="0" borderId="10" xfId="0" applyFont="1" applyBorder="1"/>
    <xf numFmtId="3" fontId="16" fillId="0" borderId="11" xfId="0" applyNumberFormat="1" applyFont="1" applyBorder="1"/>
    <xf numFmtId="0" fontId="12" fillId="0" borderId="9" xfId="0" applyFont="1" applyBorder="1"/>
    <xf numFmtId="0" fontId="12" fillId="0" borderId="10" xfId="0" applyFont="1" applyBorder="1"/>
    <xf numFmtId="3" fontId="12" fillId="0" borderId="10" xfId="0" applyNumberFormat="1" applyFont="1" applyBorder="1"/>
    <xf numFmtId="166" fontId="12" fillId="0" borderId="0" xfId="0" applyNumberFormat="1" applyFont="1"/>
    <xf numFmtId="0" fontId="17" fillId="0" borderId="5" xfId="0" applyFont="1" applyBorder="1"/>
    <xf numFmtId="0" fontId="17" fillId="0" borderId="6" xfId="0" applyFont="1" applyBorder="1"/>
    <xf numFmtId="0" fontId="21" fillId="0" borderId="0" xfId="0" applyFont="1"/>
    <xf numFmtId="0" fontId="19" fillId="0" borderId="0" xfId="0" applyFont="1"/>
    <xf numFmtId="3" fontId="16" fillId="0" borderId="0" xfId="0" applyNumberFormat="1" applyFont="1"/>
    <xf numFmtId="3" fontId="22" fillId="0" borderId="0" xfId="0" applyNumberFormat="1" applyFont="1"/>
    <xf numFmtId="0" fontId="23" fillId="0" borderId="0" xfId="0" applyFont="1"/>
    <xf numFmtId="0" fontId="22" fillId="0" borderId="0" xfId="0" applyFont="1"/>
    <xf numFmtId="0" fontId="19" fillId="0" borderId="0" xfId="0" applyFont="1" applyAlignment="1">
      <alignment horizontal="center"/>
    </xf>
    <xf numFmtId="0" fontId="19" fillId="0" borderId="1" xfId="0" applyFont="1" applyBorder="1"/>
    <xf numFmtId="164" fontId="22" fillId="0" borderId="2" xfId="0" applyNumberFormat="1" applyFont="1" applyBorder="1"/>
    <xf numFmtId="0" fontId="16" fillId="0" borderId="0" xfId="0" applyFont="1"/>
    <xf numFmtId="0" fontId="16" fillId="0" borderId="10" xfId="0" applyFont="1" applyBorder="1"/>
    <xf numFmtId="3" fontId="19" fillId="0" borderId="0" xfId="0" applyNumberFormat="1" applyFont="1"/>
    <xf numFmtId="164" fontId="19" fillId="0" borderId="3" xfId="0" applyNumberFormat="1" applyFont="1" applyBorder="1"/>
    <xf numFmtId="164" fontId="12" fillId="0" borderId="0" xfId="1" applyNumberFormat="1" applyFont="1"/>
    <xf numFmtId="0" fontId="17" fillId="0" borderId="0" xfId="0" applyFont="1" applyAlignment="1">
      <alignment horizontal="center"/>
    </xf>
    <xf numFmtId="164" fontId="22" fillId="0" borderId="0" xfId="1" applyNumberFormat="1" applyFont="1"/>
    <xf numFmtId="3" fontId="17" fillId="0" borderId="0" xfId="0" applyNumberFormat="1" applyFont="1"/>
    <xf numFmtId="164" fontId="19" fillId="0" borderId="12" xfId="0" applyNumberFormat="1" applyFont="1" applyBorder="1"/>
    <xf numFmtId="10" fontId="12" fillId="0" borderId="0" xfId="1" applyNumberFormat="1" applyFont="1" applyFill="1"/>
    <xf numFmtId="164" fontId="16" fillId="0" borderId="0" xfId="1" applyNumberFormat="1" applyFont="1"/>
    <xf numFmtId="10" fontId="16" fillId="0" borderId="0" xfId="1" applyNumberFormat="1" applyFont="1"/>
    <xf numFmtId="9" fontId="17" fillId="0" borderId="0" xfId="1" applyFont="1" applyFill="1" applyBorder="1"/>
    <xf numFmtId="2" fontId="12" fillId="0" borderId="0" xfId="0" applyNumberFormat="1" applyFont="1"/>
    <xf numFmtId="0" fontId="12" fillId="0" borderId="0" xfId="1" applyNumberFormat="1" applyFont="1"/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24" fillId="0" borderId="0" xfId="0" applyFont="1"/>
    <xf numFmtId="0" fontId="16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24" fillId="0" borderId="0" xfId="0" applyFont="1" applyAlignment="1">
      <alignment horizontal="center"/>
    </xf>
    <xf numFmtId="2" fontId="15" fillId="7" borderId="12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7" borderId="12" xfId="0" applyFont="1" applyFill="1" applyBorder="1" applyAlignment="1">
      <alignment horizontal="left" vertical="center" wrapText="1"/>
    </xf>
    <xf numFmtId="0" fontId="17" fillId="7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37" fontId="17" fillId="7" borderId="14" xfId="2" applyNumberFormat="1" applyFont="1" applyFill="1" applyBorder="1" applyAlignment="1">
      <alignment horizontal="left" vertical="center"/>
    </xf>
    <xf numFmtId="37" fontId="17" fillId="7" borderId="13" xfId="2" applyNumberFormat="1" applyFont="1" applyFill="1" applyBorder="1" applyAlignment="1">
      <alignment horizontal="left" vertical="center"/>
    </xf>
    <xf numFmtId="0" fontId="18" fillId="7" borderId="12" xfId="0" applyFont="1" applyFill="1" applyBorder="1" applyAlignment="1">
      <alignment horizontal="left" vertical="center"/>
    </xf>
    <xf numFmtId="173" fontId="12" fillId="7" borderId="14" xfId="2" applyNumberFormat="1" applyFont="1" applyFill="1" applyBorder="1" applyAlignment="1">
      <alignment horizontal="left" vertical="center" wrapText="1"/>
    </xf>
    <xf numFmtId="173" fontId="12" fillId="7" borderId="13" xfId="2" applyNumberFormat="1" applyFont="1" applyFill="1" applyBorder="1" applyAlignment="1">
      <alignment horizontal="left" vertical="center" wrapText="1"/>
    </xf>
    <xf numFmtId="171" fontId="12" fillId="0" borderId="12" xfId="2" applyNumberFormat="1" applyFont="1" applyBorder="1" applyAlignment="1">
      <alignment horizontal="left" vertical="center" wrapText="1"/>
    </xf>
  </cellXfs>
  <cellStyles count="3">
    <cellStyle name="Comma" xfId="2" builtinId="3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7809823986451"/>
          <c:y val="0.12061917824401047"/>
          <c:w val="0.74377789599441702"/>
          <c:h val="0.69819685669795684"/>
        </c:manualLayout>
      </c:layout>
      <c:lineChart>
        <c:grouping val="standard"/>
        <c:varyColors val="0"/>
        <c:ser>
          <c:idx val="0"/>
          <c:order val="0"/>
          <c:tx>
            <c:strRef>
              <c:f>'Figures 1 &amp; 2'!$A$36</c:f>
              <c:strCache>
                <c:ptCount val="1"/>
                <c:pt idx="0">
                  <c:v>Carbon dioxide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numRef>
              <c:f>'Figures 1 &amp; 2'!$B$35:$R$35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1 &amp; 2'!$B$36:$R$36</c:f>
              <c:numCache>
                <c:formatCode>0.00</c:formatCode>
                <c:ptCount val="17"/>
                <c:pt idx="0">
                  <c:v>26.549962881999999</c:v>
                </c:pt>
                <c:pt idx="1">
                  <c:v>25.676478179</c:v>
                </c:pt>
                <c:pt idx="2">
                  <c:v>24.293673095999999</c:v>
                </c:pt>
                <c:pt idx="3">
                  <c:v>26.384456677999999</c:v>
                </c:pt>
                <c:pt idx="4">
                  <c:v>22.544490949</c:v>
                </c:pt>
                <c:pt idx="5">
                  <c:v>22.984923683000002</c:v>
                </c:pt>
                <c:pt idx="6">
                  <c:v>21.166495016999999</c:v>
                </c:pt>
                <c:pt idx="7">
                  <c:v>19.204496971000001</c:v>
                </c:pt>
                <c:pt idx="8">
                  <c:v>17.368829321</c:v>
                </c:pt>
                <c:pt idx="9">
                  <c:v>12.460891832</c:v>
                </c:pt>
                <c:pt idx="10">
                  <c:v>11.529114447</c:v>
                </c:pt>
                <c:pt idx="11">
                  <c:v>11.84907976</c:v>
                </c:pt>
                <c:pt idx="12">
                  <c:v>11.344380322999999</c:v>
                </c:pt>
                <c:pt idx="13">
                  <c:v>10.644634306</c:v>
                </c:pt>
                <c:pt idx="14">
                  <c:v>10.101313827</c:v>
                </c:pt>
                <c:pt idx="15">
                  <c:v>10.467006941999999</c:v>
                </c:pt>
                <c:pt idx="16">
                  <c:v>9.0589984490000006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D-4E83-AE1D-5EF535937031}"/>
            </c:ext>
          </c:extLst>
        </c:ser>
        <c:ser>
          <c:idx val="2"/>
          <c:order val="1"/>
          <c:tx>
            <c:strRef>
              <c:f>'Figures 1 &amp; 2'!$A$42</c:f>
              <c:strCache>
                <c:ptCount val="1"/>
                <c:pt idx="0">
                  <c:v>Other Greenhouse gases 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'Figures 1 &amp; 2'!$B$35:$R$35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1 &amp; 2'!$B$42:$R$42</c:f>
              <c:numCache>
                <c:formatCode>0.00</c:formatCode>
                <c:ptCount val="17"/>
                <c:pt idx="0">
                  <c:v>2.1751537929999998</c:v>
                </c:pt>
                <c:pt idx="1">
                  <c:v>1.85444287</c:v>
                </c:pt>
                <c:pt idx="2">
                  <c:v>1.5570289020000001</c:v>
                </c:pt>
                <c:pt idx="3">
                  <c:v>1.4488727359999998</c:v>
                </c:pt>
                <c:pt idx="4">
                  <c:v>1.4626582209999999</c:v>
                </c:pt>
                <c:pt idx="5">
                  <c:v>1.4677393890000001</c:v>
                </c:pt>
                <c:pt idx="6">
                  <c:v>1.4619193859999999</c:v>
                </c:pt>
                <c:pt idx="7">
                  <c:v>1.3619396470000003</c:v>
                </c:pt>
                <c:pt idx="8">
                  <c:v>1.188816332</c:v>
                </c:pt>
                <c:pt idx="9">
                  <c:v>1.088203504</c:v>
                </c:pt>
                <c:pt idx="10">
                  <c:v>1.001086632</c:v>
                </c:pt>
                <c:pt idx="11">
                  <c:v>0.89862534399999994</c:v>
                </c:pt>
                <c:pt idx="12">
                  <c:v>0.83879116500000006</c:v>
                </c:pt>
                <c:pt idx="13">
                  <c:v>0.84161742800000006</c:v>
                </c:pt>
                <c:pt idx="14">
                  <c:v>0.85245117999999998</c:v>
                </c:pt>
                <c:pt idx="15">
                  <c:v>0.73796127900000008</c:v>
                </c:pt>
                <c:pt idx="16">
                  <c:v>0.634141387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D-4E83-AE1D-5EF53593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967152"/>
        <c:axId val="224472784"/>
      </c:lineChart>
      <c:catAx>
        <c:axId val="1764967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49326071651115555"/>
              <c:y val="0.898815934637473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472784"/>
        <c:crosses val="autoZero"/>
        <c:auto val="1"/>
        <c:lblAlgn val="ctr"/>
        <c:lblOffset val="100"/>
        <c:noMultiLvlLbl val="0"/>
      </c:catAx>
      <c:valAx>
        <c:axId val="22447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GB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GB" sz="1200" b="0" i="1" u="none" strike="noStrike" baseline="0">
                    <a:effectLst/>
                    <a:latin typeface="+mn-lt"/>
                  </a:rPr>
                  <a:t>MtCO</a:t>
                </a:r>
                <a:r>
                  <a:rPr lang="en-GB" sz="1200" b="0" i="1" u="none" strike="noStrike" baseline="-25000">
                    <a:effectLst/>
                    <a:latin typeface="+mn-lt"/>
                  </a:rPr>
                  <a:t>2</a:t>
                </a:r>
                <a:r>
                  <a:rPr lang="en-GB" sz="1200" b="0" i="1" u="none" strike="noStrike" baseline="0">
                    <a:effectLst/>
                    <a:latin typeface="+mn-lt"/>
                  </a:rPr>
                  <a:t>e</a:t>
                </a:r>
                <a:endParaRPr lang="en-GB"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971084965929797E-2"/>
              <c:y val="0.416430852423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GB"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96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7809823986451"/>
          <c:y val="6.3571724937674448E-2"/>
          <c:w val="0.68339624616409356"/>
          <c:h val="0.75524450890762107"/>
        </c:manualLayout>
      </c:layout>
      <c:lineChart>
        <c:grouping val="standard"/>
        <c:varyColors val="0"/>
        <c:ser>
          <c:idx val="0"/>
          <c:order val="0"/>
          <c:tx>
            <c:strRef>
              <c:f>'Figures 1 &amp; 2'!$A$39</c:f>
              <c:strCache>
                <c:ptCount val="1"/>
                <c:pt idx="0">
                  <c:v>Hydrofluorocarbons (HFCs)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5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1C0-4FBB-9C9A-C7E41F344F32}"/>
              </c:ext>
            </c:extLst>
          </c:dPt>
          <c:cat>
            <c:numRef>
              <c:f>'Figures 1 &amp; 2'!$B$35:$R$35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1 &amp; 2'!$B$39:$R$39</c:f>
              <c:numCache>
                <c:formatCode>0.00</c:formatCode>
                <c:ptCount val="17"/>
                <c:pt idx="0">
                  <c:v>2.0100400000000001E-2</c:v>
                </c:pt>
                <c:pt idx="1">
                  <c:v>2.19852E-2</c:v>
                </c:pt>
                <c:pt idx="2">
                  <c:v>1.0416E-2</c:v>
                </c:pt>
                <c:pt idx="3">
                  <c:v>1.8166000000000002E-2</c:v>
                </c:pt>
                <c:pt idx="4">
                  <c:v>2.6598E-2</c:v>
                </c:pt>
                <c:pt idx="5">
                  <c:v>3.2686399999999997E-2</c:v>
                </c:pt>
                <c:pt idx="6">
                  <c:v>4.6871999999999997E-2</c:v>
                </c:pt>
                <c:pt idx="7">
                  <c:v>2.2840800000000001E-2</c:v>
                </c:pt>
                <c:pt idx="8">
                  <c:v>3.0863600000000001E-2</c:v>
                </c:pt>
                <c:pt idx="9">
                  <c:v>2.1501599999999999E-2</c:v>
                </c:pt>
                <c:pt idx="10">
                  <c:v>1.29952E-2</c:v>
                </c:pt>
                <c:pt idx="11">
                  <c:v>4.3561200000000001E-2</c:v>
                </c:pt>
                <c:pt idx="12">
                  <c:v>1.56612E-2</c:v>
                </c:pt>
                <c:pt idx="13">
                  <c:v>4.5086399999999999E-2</c:v>
                </c:pt>
                <c:pt idx="14">
                  <c:v>9.4810400000000003E-2</c:v>
                </c:pt>
                <c:pt idx="15">
                  <c:v>1.8215599999999998E-2</c:v>
                </c:pt>
                <c:pt idx="16">
                  <c:v>1.27224E-2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0-4FBB-9C9A-C7E41F344F32}"/>
            </c:ext>
          </c:extLst>
        </c:ser>
        <c:ser>
          <c:idx val="2"/>
          <c:order val="1"/>
          <c:tx>
            <c:strRef>
              <c:f>'Figures 1 &amp; 2'!$A$41</c:f>
              <c:strCache>
                <c:ptCount val="1"/>
                <c:pt idx="0">
                  <c:v>Sulphur hexafluoride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'Figures 1 &amp; 2'!$B$35:$R$35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1 &amp; 2'!$B$41:$R$41</c:f>
              <c:numCache>
                <c:formatCode>0.00</c:formatCode>
                <c:ptCount val="17"/>
                <c:pt idx="0">
                  <c:v>1.3491349999999999E-2</c:v>
                </c:pt>
                <c:pt idx="1">
                  <c:v>2.4205000000000001E-2</c:v>
                </c:pt>
                <c:pt idx="2">
                  <c:v>4.4180000000000001E-3</c:v>
                </c:pt>
                <c:pt idx="3">
                  <c:v>4.8644999999999999E-3</c:v>
                </c:pt>
                <c:pt idx="4">
                  <c:v>6.6740000000000002E-3</c:v>
                </c:pt>
                <c:pt idx="5">
                  <c:v>7.1440000000000002E-3</c:v>
                </c:pt>
                <c:pt idx="6">
                  <c:v>5.6635000000000001E-3</c:v>
                </c:pt>
                <c:pt idx="7">
                  <c:v>4.1736000000000004E-3</c:v>
                </c:pt>
                <c:pt idx="8">
                  <c:v>1.8142E-3</c:v>
                </c:pt>
                <c:pt idx="9">
                  <c:v>2.9986000000000001E-3</c:v>
                </c:pt>
                <c:pt idx="10">
                  <c:v>3.14665E-3</c:v>
                </c:pt>
                <c:pt idx="11">
                  <c:v>2.5168500000000002E-3</c:v>
                </c:pt>
                <c:pt idx="12">
                  <c:v>5.1817499999999997E-3</c:v>
                </c:pt>
                <c:pt idx="13">
                  <c:v>5.3298E-3</c:v>
                </c:pt>
                <c:pt idx="14">
                  <c:v>5.2122999999999996E-3</c:v>
                </c:pt>
                <c:pt idx="15">
                  <c:v>5.4003000000000002E-3</c:v>
                </c:pt>
                <c:pt idx="16">
                  <c:v>3.4404000000000001E-3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C0-4FBB-9C9A-C7E41F344F32}"/>
            </c:ext>
          </c:extLst>
        </c:ser>
        <c:ser>
          <c:idx val="1"/>
          <c:order val="2"/>
          <c:tx>
            <c:strRef>
              <c:f>'Figures 1 &amp; 2'!$A$40</c:f>
              <c:strCache>
                <c:ptCount val="1"/>
                <c:pt idx="0">
                  <c:v>Perfluorocarbons (PFCs)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00B050"/>
                </a:solidFill>
              </a:ln>
              <a:effectLst/>
            </c:spPr>
          </c:marker>
          <c:cat>
            <c:numRef>
              <c:f>'Figures 1 &amp; 2'!$B$35:$R$35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1 &amp; 2'!$B$40:$R$40</c:f>
              <c:numCache>
                <c:formatCode>0.00</c:formatCode>
                <c:ptCount val="17"/>
                <c:pt idx="0">
                  <c:v>8.1351900000000005E-2</c:v>
                </c:pt>
                <c:pt idx="1">
                  <c:v>0.1331001</c:v>
                </c:pt>
                <c:pt idx="2">
                  <c:v>4.8753419999999999E-2</c:v>
                </c:pt>
                <c:pt idx="3">
                  <c:v>1.7802180000000001E-2</c:v>
                </c:pt>
                <c:pt idx="4">
                  <c:v>3.1754880000000006E-2</c:v>
                </c:pt>
                <c:pt idx="5">
                  <c:v>3.4299000000000003E-2</c:v>
                </c:pt>
                <c:pt idx="6">
                  <c:v>4.7583479999999997E-2</c:v>
                </c:pt>
                <c:pt idx="7">
                  <c:v>9.3721739999999998E-2</c:v>
                </c:pt>
                <c:pt idx="8">
                  <c:v>4.5847439999999989E-2</c:v>
                </c:pt>
                <c:pt idx="9">
                  <c:v>5.0065439999999996E-2</c:v>
                </c:pt>
                <c:pt idx="10">
                  <c:v>4.8344939999999996E-2</c:v>
                </c:pt>
                <c:pt idx="11">
                  <c:v>4.9039800000000001E-2</c:v>
                </c:pt>
                <c:pt idx="12">
                  <c:v>4.3789500000000002E-2</c:v>
                </c:pt>
                <c:pt idx="13">
                  <c:v>4.4489910000000001E-2</c:v>
                </c:pt>
                <c:pt idx="14">
                  <c:v>5.1028919999999998E-2</c:v>
                </c:pt>
                <c:pt idx="15">
                  <c:v>5.0660400000000001E-2</c:v>
                </c:pt>
                <c:pt idx="16">
                  <c:v>5.6965200000000001E-2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C0-4FBB-9C9A-C7E41F344F32}"/>
            </c:ext>
          </c:extLst>
        </c:ser>
        <c:ser>
          <c:idx val="3"/>
          <c:order val="3"/>
          <c:tx>
            <c:strRef>
              <c:f>'Figures 1 &amp; 2'!$A$38</c:f>
              <c:strCache>
                <c:ptCount val="1"/>
                <c:pt idx="0">
                  <c:v>Nitrous oxide</c:v>
                </c:pt>
              </c:strCache>
            </c:strRef>
          </c:tx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5875">
                <a:solidFill>
                  <a:srgbClr val="009999"/>
                </a:solidFill>
              </a:ln>
              <a:effectLst/>
            </c:spPr>
          </c:marker>
          <c:cat>
            <c:numRef>
              <c:f>'Figures 1 &amp; 2'!$B$35:$R$35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1 &amp; 2'!$B$38:$R$38</c:f>
              <c:numCache>
                <c:formatCode>0.00</c:formatCode>
                <c:ptCount val="17"/>
                <c:pt idx="0">
                  <c:v>7.8517114999999998E-2</c:v>
                </c:pt>
                <c:pt idx="1">
                  <c:v>8.3953589999999995E-2</c:v>
                </c:pt>
                <c:pt idx="2">
                  <c:v>5.6163570000000003E-2</c:v>
                </c:pt>
                <c:pt idx="3">
                  <c:v>6.6491679999999997E-2</c:v>
                </c:pt>
                <c:pt idx="4">
                  <c:v>4.9138685000000001E-2</c:v>
                </c:pt>
                <c:pt idx="5">
                  <c:v>5.1703884999999998E-2</c:v>
                </c:pt>
                <c:pt idx="6">
                  <c:v>4.2725949999999999E-2</c:v>
                </c:pt>
                <c:pt idx="7">
                  <c:v>4.5438754999999997E-2</c:v>
                </c:pt>
                <c:pt idx="8">
                  <c:v>4.2544159999999998E-2</c:v>
                </c:pt>
                <c:pt idx="9">
                  <c:v>3.4753159999999998E-2</c:v>
                </c:pt>
                <c:pt idx="10">
                  <c:v>2.5485049999999999E-2</c:v>
                </c:pt>
                <c:pt idx="11">
                  <c:v>2.3809190000000001E-2</c:v>
                </c:pt>
                <c:pt idx="12">
                  <c:v>2.5583894999999999E-2</c:v>
                </c:pt>
                <c:pt idx="13">
                  <c:v>1.948969E-2</c:v>
                </c:pt>
                <c:pt idx="14">
                  <c:v>1.1647279999999999E-2</c:v>
                </c:pt>
                <c:pt idx="15">
                  <c:v>1.3137375E-2</c:v>
                </c:pt>
                <c:pt idx="16">
                  <c:v>9.1199750000000007E-3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C0-4FBB-9C9A-C7E41F344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967152"/>
        <c:axId val="224472784"/>
      </c:lineChart>
      <c:catAx>
        <c:axId val="1764967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2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49326071651115555"/>
              <c:y val="0.898815934637473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200" b="0" i="1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1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4472784"/>
        <c:crosses val="autoZero"/>
        <c:auto val="1"/>
        <c:lblAlgn val="ctr"/>
        <c:lblOffset val="100"/>
        <c:noMultiLvlLbl val="0"/>
      </c:catAx>
      <c:valAx>
        <c:axId val="22447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2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GB" sz="12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cs typeface="Arial" panose="020B0604020202020204" pitchFamily="34" charset="0"/>
                  </a:rPr>
                  <a:t>MtCO</a:t>
                </a:r>
                <a:r>
                  <a:rPr lang="en-GB" sz="1200" b="0" i="1" u="none" strike="noStrike" kern="1200" baseline="-25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cs typeface="Arial" panose="020B0604020202020204" pitchFamily="34" charset="0"/>
                  </a:rPr>
                  <a:t>2</a:t>
                </a:r>
                <a:r>
                  <a:rPr lang="en-GB" sz="1200" b="0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cs typeface="Arial" panose="020B0604020202020204" pitchFamily="34" charset="0"/>
                  </a:rPr>
                  <a:t>e</a:t>
                </a:r>
                <a:endParaRPr lang="en-GB"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971084965929797E-2"/>
              <c:y val="0.416430852423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200" b="0" i="1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1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496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1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1200" b="0" i="1" u="none" strike="noStrike" kern="1200" baseline="0">
          <a:solidFill>
            <a:sysClr val="windowText" lastClr="000000">
              <a:lumMod val="65000"/>
              <a:lumOff val="35000"/>
            </a:sysClr>
          </a:solidFill>
          <a:effectLst/>
          <a:latin typeface="+mn-lt"/>
          <a:ea typeface="+mn-ea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21623900040301E-2"/>
          <c:y val="0.18825702271228412"/>
          <c:w val="0.91280904696596787"/>
          <c:h val="0.64510334839086247"/>
        </c:manualLayout>
      </c:layout>
      <c:lineChart>
        <c:grouping val="standard"/>
        <c:varyColors val="0"/>
        <c:ser>
          <c:idx val="0"/>
          <c:order val="0"/>
          <c:tx>
            <c:strRef>
              <c:f>'Figures 3 &amp; 4'!$A$18</c:f>
              <c:strCache>
                <c:ptCount val="1"/>
                <c:pt idx="0">
                  <c:v>Carbon dioxide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4"/>
            <c:marker>
              <c:symbol val="triangle"/>
              <c:size val="8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222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62-4B5C-97BF-EA7FC83B6976}"/>
              </c:ext>
            </c:extLst>
          </c:dPt>
          <c:cat>
            <c:numRef>
              <c:f>'Figures 3 &amp; 4'!$B$17:$R$17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3 &amp; 4'!$B$18:$R$18</c:f>
              <c:numCache>
                <c:formatCode>0%</c:formatCode>
                <c:ptCount val="17"/>
                <c:pt idx="0">
                  <c:v>1</c:v>
                </c:pt>
                <c:pt idx="1">
                  <c:v>0.9671003418391898</c:v>
                </c:pt>
                <c:pt idx="2">
                  <c:v>0.91501721505118605</c:v>
                </c:pt>
                <c:pt idx="3">
                  <c:v>0.99376623595537272</c:v>
                </c:pt>
                <c:pt idx="4">
                  <c:v>0.84913455620250311</c:v>
                </c:pt>
                <c:pt idx="5">
                  <c:v>0.86572338293485984</c:v>
                </c:pt>
                <c:pt idx="6">
                  <c:v>0.79723256529861997</c:v>
                </c:pt>
                <c:pt idx="7">
                  <c:v>0.72333423049792722</c:v>
                </c:pt>
                <c:pt idx="8">
                  <c:v>0.65419410935506406</c:v>
                </c:pt>
                <c:pt idx="9">
                  <c:v>0.46933744831892305</c:v>
                </c:pt>
                <c:pt idx="10">
                  <c:v>0.43424220584565715</c:v>
                </c:pt>
                <c:pt idx="11">
                  <c:v>0.44629364691252676</c:v>
                </c:pt>
                <c:pt idx="12">
                  <c:v>0.42728422534598404</c:v>
                </c:pt>
                <c:pt idx="13">
                  <c:v>0.40092840631489962</c:v>
                </c:pt>
                <c:pt idx="14">
                  <c:v>0.38046432953201442</c:v>
                </c:pt>
                <c:pt idx="15">
                  <c:v>0.39423810076571841</c:v>
                </c:pt>
                <c:pt idx="16">
                  <c:v>0.34120569167129428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62-4B5C-97BF-EA7FC83B6976}"/>
            </c:ext>
          </c:extLst>
        </c:ser>
        <c:ser>
          <c:idx val="1"/>
          <c:order val="1"/>
          <c:tx>
            <c:strRef>
              <c:f>'Figures 3 &amp; 4'!$A$19</c:f>
              <c:strCache>
                <c:ptCount val="1"/>
                <c:pt idx="0">
                  <c:v>Methane</c:v>
                </c:pt>
              </c:strCache>
            </c:strRef>
          </c:tx>
          <c:spPr>
            <a:ln w="25400" cap="rnd">
              <a:solidFill>
                <a:srgbClr val="009999"/>
              </a:solidFill>
              <a:prstDash val="solid"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5875">
                <a:solidFill>
                  <a:srgbClr val="009999"/>
                </a:solidFill>
              </a:ln>
              <a:effectLst/>
            </c:spPr>
          </c:marker>
          <c:cat>
            <c:numRef>
              <c:f>'Figures 3 &amp; 4'!$B$17:$R$17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3 &amp; 4'!$B$19:$R$19</c:f>
              <c:numCache>
                <c:formatCode>0%</c:formatCode>
                <c:ptCount val="17"/>
                <c:pt idx="0">
                  <c:v>1</c:v>
                </c:pt>
                <c:pt idx="1">
                  <c:v>0.80294927494693691</c:v>
                </c:pt>
                <c:pt idx="2">
                  <c:v>0.72527777596843823</c:v>
                </c:pt>
                <c:pt idx="3">
                  <c:v>0.67697083102418831</c:v>
                </c:pt>
                <c:pt idx="4">
                  <c:v>0.68047504681436466</c:v>
                </c:pt>
                <c:pt idx="5">
                  <c:v>0.67715134737810667</c:v>
                </c:pt>
                <c:pt idx="6">
                  <c:v>0.6656300634671255</c:v>
                </c:pt>
                <c:pt idx="7">
                  <c:v>0.60340564108802019</c:v>
                </c:pt>
                <c:pt idx="8">
                  <c:v>0.53880541381205282</c:v>
                </c:pt>
                <c:pt idx="9">
                  <c:v>0.49396384312252828</c:v>
                </c:pt>
                <c:pt idx="10">
                  <c:v>0.45976585632918721</c:v>
                </c:pt>
                <c:pt idx="11">
                  <c:v>0.39345059652700154</c:v>
                </c:pt>
                <c:pt idx="12">
                  <c:v>0.37774509443346538</c:v>
                </c:pt>
                <c:pt idx="13">
                  <c:v>0.36696986754499494</c:v>
                </c:pt>
                <c:pt idx="14">
                  <c:v>0.34806212175864809</c:v>
                </c:pt>
                <c:pt idx="15">
                  <c:v>0.3282786964520723</c:v>
                </c:pt>
                <c:pt idx="16">
                  <c:v>0.27849591445401201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62-4B5C-97BF-EA7FC83B6976}"/>
            </c:ext>
          </c:extLst>
        </c:ser>
        <c:ser>
          <c:idx val="2"/>
          <c:order val="2"/>
          <c:tx>
            <c:strRef>
              <c:f>'Figures 3 &amp; 4'!$A$20</c:f>
              <c:strCache>
                <c:ptCount val="1"/>
                <c:pt idx="0">
                  <c:v>Nitrous oxide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00B050"/>
                </a:solidFill>
              </a:ln>
              <a:effectLst/>
            </c:spPr>
          </c:marker>
          <c:cat>
            <c:numRef>
              <c:f>'Figures 3 &amp; 4'!$B$17:$R$17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3 &amp; 4'!$B$20:$R$20</c:f>
              <c:numCache>
                <c:formatCode>0%</c:formatCode>
                <c:ptCount val="17"/>
                <c:pt idx="0">
                  <c:v>1</c:v>
                </c:pt>
                <c:pt idx="1">
                  <c:v>1.0692393626536074</c:v>
                </c:pt>
                <c:pt idx="2">
                  <c:v>0.71530353605070696</c:v>
                </c:pt>
                <c:pt idx="3">
                  <c:v>0.84684313732107963</c:v>
                </c:pt>
                <c:pt idx="4">
                  <c:v>0.62583406178385437</c:v>
                </c:pt>
                <c:pt idx="5">
                  <c:v>0.65850464577054313</c:v>
                </c:pt>
                <c:pt idx="6">
                  <c:v>0.54416097687746168</c:v>
                </c:pt>
                <c:pt idx="7">
                  <c:v>0.57871146946751673</c:v>
                </c:pt>
                <c:pt idx="8">
                  <c:v>0.54184568549162815</c:v>
                </c:pt>
                <c:pt idx="9">
                  <c:v>0.44261891181304863</c:v>
                </c:pt>
                <c:pt idx="10">
                  <c:v>0.3245795518594895</c:v>
                </c:pt>
                <c:pt idx="11">
                  <c:v>0.30323567033760729</c:v>
                </c:pt>
                <c:pt idx="12">
                  <c:v>0.32583844936228235</c:v>
                </c:pt>
                <c:pt idx="13">
                  <c:v>0.24822218697159212</c:v>
                </c:pt>
                <c:pt idx="14">
                  <c:v>0.14834065158914717</c:v>
                </c:pt>
                <c:pt idx="15">
                  <c:v>0.16731861582025778</c:v>
                </c:pt>
                <c:pt idx="16">
                  <c:v>0.11615270122953447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62-4B5C-97BF-EA7FC83B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415663"/>
        <c:axId val="1736414831"/>
      </c:lineChart>
      <c:catAx>
        <c:axId val="1736415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6414831"/>
        <c:crosses val="autoZero"/>
        <c:auto val="1"/>
        <c:lblAlgn val="ctr"/>
        <c:lblOffset val="100"/>
        <c:noMultiLvlLbl val="0"/>
      </c:catAx>
      <c:valAx>
        <c:axId val="1736414831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6415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02742996114736E-2"/>
          <c:y val="4.045247604372363E-2"/>
          <c:w val="0.91442236657383791"/>
          <c:h val="0.78052375745957459"/>
        </c:manualLayout>
      </c:layout>
      <c:lineChart>
        <c:grouping val="standard"/>
        <c:varyColors val="0"/>
        <c:ser>
          <c:idx val="4"/>
          <c:order val="0"/>
          <c:tx>
            <c:strRef>
              <c:f>'Figures 3 &amp; 4'!$A$21</c:f>
              <c:strCache>
                <c:ptCount val="1"/>
                <c:pt idx="0">
                  <c:v>Hydrofluorocarbons (HFCs)</c:v>
                </c:pt>
              </c:strCache>
            </c:strRef>
          </c:tx>
          <c:spPr>
            <a:ln w="25400" cap="rnd">
              <a:solidFill>
                <a:srgbClr val="009999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009999"/>
                </a:solidFill>
              </a:ln>
              <a:effectLst/>
            </c:spPr>
          </c:marker>
          <c:cat>
            <c:numRef>
              <c:f>'Figures 3 &amp; 4'!$B$17:$R$17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3 &amp; 4'!$B$21:$R$21</c:f>
              <c:numCache>
                <c:formatCode>0%</c:formatCode>
                <c:ptCount val="17"/>
                <c:pt idx="0">
                  <c:v>1</c:v>
                </c:pt>
                <c:pt idx="1">
                  <c:v>1.093769278223319</c:v>
                </c:pt>
                <c:pt idx="2">
                  <c:v>0.51819864281307837</c:v>
                </c:pt>
                <c:pt idx="3">
                  <c:v>0.90376310919185687</c:v>
                </c:pt>
                <c:pt idx="4">
                  <c:v>1.323257248611968</c:v>
                </c:pt>
                <c:pt idx="5">
                  <c:v>1.6261566933991363</c:v>
                </c:pt>
                <c:pt idx="6">
                  <c:v>2.3318938926588526</c:v>
                </c:pt>
                <c:pt idx="7">
                  <c:v>1.1363355953115362</c:v>
                </c:pt>
                <c:pt idx="8">
                  <c:v>1.5354719309068476</c:v>
                </c:pt>
                <c:pt idx="9">
                  <c:v>1.0697100555212831</c:v>
                </c:pt>
                <c:pt idx="10">
                  <c:v>0.64651449722393584</c:v>
                </c:pt>
                <c:pt idx="11">
                  <c:v>2.1671807526218383</c:v>
                </c:pt>
                <c:pt idx="12">
                  <c:v>0.7791486736582357</c:v>
                </c:pt>
                <c:pt idx="13">
                  <c:v>2.243059839605182</c:v>
                </c:pt>
                <c:pt idx="14">
                  <c:v>4.7168414558914247</c:v>
                </c:pt>
                <c:pt idx="15">
                  <c:v>0.90623072177668107</c:v>
                </c:pt>
                <c:pt idx="16">
                  <c:v>0.63294262800740286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AE-4F09-8A78-50849DE86A5E}"/>
            </c:ext>
          </c:extLst>
        </c:ser>
        <c:ser>
          <c:idx val="5"/>
          <c:order val="1"/>
          <c:tx>
            <c:strRef>
              <c:f>'Figures 3 &amp; 4'!$A$22</c:f>
              <c:strCache>
                <c:ptCount val="1"/>
                <c:pt idx="0">
                  <c:v>Perfluorocarbons (PFCs)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bg1">
                  <a:alpha val="98000"/>
                </a:schemeClr>
              </a:solidFill>
              <a:ln w="15875">
                <a:solidFill>
                  <a:srgbClr val="00B050"/>
                </a:solidFill>
              </a:ln>
              <a:effectLst/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1-7413-45A0-B1F8-7A3B0CD33650}"/>
              </c:ext>
            </c:extLst>
          </c:dPt>
          <c:cat>
            <c:numRef>
              <c:f>'Figures 3 &amp; 4'!$B$17:$R$17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3 &amp; 4'!$B$22:$R$22</c:f>
              <c:numCache>
                <c:formatCode>0%</c:formatCode>
                <c:ptCount val="17"/>
                <c:pt idx="0">
                  <c:v>1</c:v>
                </c:pt>
                <c:pt idx="1">
                  <c:v>1.6361031518624642</c:v>
                </c:pt>
                <c:pt idx="2">
                  <c:v>0.59929048983490241</c:v>
                </c:pt>
                <c:pt idx="3">
                  <c:v>0.21882930822758903</c:v>
                </c:pt>
                <c:pt idx="4">
                  <c:v>0.39033974621367173</c:v>
                </c:pt>
                <c:pt idx="5">
                  <c:v>0.42161277118297175</c:v>
                </c:pt>
                <c:pt idx="6">
                  <c:v>0.58490926456542502</c:v>
                </c:pt>
                <c:pt idx="7">
                  <c:v>1.1520534861509073</c:v>
                </c:pt>
                <c:pt idx="8">
                  <c:v>0.56356938190749073</c:v>
                </c:pt>
                <c:pt idx="9">
                  <c:v>0.61541820166461991</c:v>
                </c:pt>
                <c:pt idx="10">
                  <c:v>0.59426934097421202</c:v>
                </c:pt>
                <c:pt idx="11">
                  <c:v>0.60281075180788646</c:v>
                </c:pt>
                <c:pt idx="12">
                  <c:v>0.53827261563651252</c:v>
                </c:pt>
                <c:pt idx="13">
                  <c:v>0.5468822486014463</c:v>
                </c:pt>
                <c:pt idx="14">
                  <c:v>0.62726156365124841</c:v>
                </c:pt>
                <c:pt idx="15">
                  <c:v>0.62273161413562561</c:v>
                </c:pt>
                <c:pt idx="16">
                  <c:v>0.7002319552462819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5AE-4F09-8A78-50849DE86A5E}"/>
            </c:ext>
          </c:extLst>
        </c:ser>
        <c:ser>
          <c:idx val="0"/>
          <c:order val="2"/>
          <c:tx>
            <c:strRef>
              <c:f>'Figures 3 &amp; 4'!$A$23</c:f>
              <c:strCache>
                <c:ptCount val="1"/>
                <c:pt idx="0">
                  <c:v>Sulphur hexafluoride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numRef>
              <c:f>'Figures 3 &amp; 4'!$B$17:$R$17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'Figures 3 &amp; 4'!$B$23:$R$23</c:f>
              <c:numCache>
                <c:formatCode>0%</c:formatCode>
                <c:ptCount val="17"/>
                <c:pt idx="0">
                  <c:v>1</c:v>
                </c:pt>
                <c:pt idx="1">
                  <c:v>1.7941125239505311</c:v>
                </c:pt>
                <c:pt idx="2">
                  <c:v>0.32746908204145619</c:v>
                </c:pt>
                <c:pt idx="3">
                  <c:v>0.36056436160947569</c:v>
                </c:pt>
                <c:pt idx="4">
                  <c:v>0.49468733670092319</c:v>
                </c:pt>
                <c:pt idx="5">
                  <c:v>0.52952447308831208</c:v>
                </c:pt>
                <c:pt idx="6">
                  <c:v>0.4197874934680369</c:v>
                </c:pt>
                <c:pt idx="7">
                  <c:v>0.30935377112001389</c:v>
                </c:pt>
                <c:pt idx="8">
                  <c:v>0.13447134645532138</c:v>
                </c:pt>
                <c:pt idx="9">
                  <c:v>0.22226093015154152</c:v>
                </c:pt>
                <c:pt idx="10">
                  <c:v>0.23323462811356907</c:v>
                </c:pt>
                <c:pt idx="11">
                  <c:v>0.18655286535446786</c:v>
                </c:pt>
                <c:pt idx="12">
                  <c:v>0.38407942867096323</c:v>
                </c:pt>
                <c:pt idx="13">
                  <c:v>0.39505312663299075</c:v>
                </c:pt>
                <c:pt idx="14">
                  <c:v>0.38634384253614351</c:v>
                </c:pt>
                <c:pt idx="15">
                  <c:v>0.40027869709109909</c:v>
                </c:pt>
                <c:pt idx="16">
                  <c:v>0.25500783835568719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AE-4F09-8A78-50849DE86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19247"/>
        <c:axId val="195115919"/>
      </c:lineChart>
      <c:catAx>
        <c:axId val="195119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115919"/>
        <c:crosses val="autoZero"/>
        <c:auto val="1"/>
        <c:lblAlgn val="ctr"/>
        <c:lblOffset val="100"/>
        <c:noMultiLvlLbl val="0"/>
      </c:catAx>
      <c:valAx>
        <c:axId val="19511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11924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1000"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35289820985459E-2"/>
          <c:y val="9.0786332919238696E-2"/>
          <c:w val="0.89479960646406598"/>
          <c:h val="0.61119601214952912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'Figure 5'!$I$27</c:f>
              <c:strCache>
                <c:ptCount val="1"/>
                <c:pt idx="0">
                  <c:v>SPRI Greenhouse gases(kgCO2e)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'Figure 5'!$A$28:$B$45</c:f>
              <c:multiLvlStrCache>
                <c:ptCount val="18"/>
                <c:lvl>
                  <c:pt idx="0">
                    <c:v>2022</c:v>
                  </c:pt>
                  <c:pt idx="1">
                    <c:v>2023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2022</c:v>
                  </c:pt>
                  <c:pt idx="11">
                    <c:v>2023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2022</c:v>
                  </c:pt>
                  <c:pt idx="17">
                    <c:v>2023</c:v>
                  </c:pt>
                </c:lvl>
                <c:lvl>
                  <c:pt idx="0">
                    <c:v>1 - Energy sector</c:v>
                  </c:pt>
                  <c:pt idx="2">
                    <c:v>2 - Production and processing of metals</c:v>
                  </c:pt>
                  <c:pt idx="4">
                    <c:v>3 - Mineral industry</c:v>
                  </c:pt>
                  <c:pt idx="6">
                    <c:v>4 - Chemical industry</c:v>
                  </c:pt>
                  <c:pt idx="8">
                    <c:v>5 - Waste and waste-water management</c:v>
                  </c:pt>
                  <c:pt idx="10">
                    <c:v>6 - Paper and wood production and processing</c:v>
                  </c:pt>
                  <c:pt idx="12">
                    <c:v>7 - Intensive livestock production and aquaculture</c:v>
                  </c:pt>
                  <c:pt idx="14">
                    <c:v>8 - Animal and vegetable products from the food and beverage sector</c:v>
                  </c:pt>
                  <c:pt idx="16">
                    <c:v>9 - Other activities</c:v>
                  </c:pt>
                </c:lvl>
              </c:multiLvlStrCache>
            </c:multiLvlStrRef>
          </c:cat>
          <c:val>
            <c:numRef>
              <c:f>'Figure 5'!$I$28:$I$45</c:f>
              <c:numCache>
                <c:formatCode>#,##0</c:formatCode>
                <c:ptCount val="18"/>
                <c:pt idx="0">
                  <c:v>5034132461.6000004</c:v>
                </c:pt>
                <c:pt idx="1">
                  <c:v>3881131613.0100002</c:v>
                </c:pt>
                <c:pt idx="2">
                  <c:v>54949061.240000002</c:v>
                </c:pt>
                <c:pt idx="3">
                  <c:v>64321378.729999997</c:v>
                </c:pt>
                <c:pt idx="4">
                  <c:v>668040834.37</c:v>
                </c:pt>
                <c:pt idx="5">
                  <c:v>664756743.07000005</c:v>
                </c:pt>
                <c:pt idx="6">
                  <c:v>1559079432.4100001</c:v>
                </c:pt>
                <c:pt idx="7">
                  <c:v>1405337494.77</c:v>
                </c:pt>
                <c:pt idx="8">
                  <c:v>2786259931.8499999</c:v>
                </c:pt>
                <c:pt idx="9">
                  <c:v>2691326427.21</c:v>
                </c:pt>
                <c:pt idx="10">
                  <c:v>724312793.13</c:v>
                </c:pt>
                <c:pt idx="11">
                  <c:v>639907112.66999996</c:v>
                </c:pt>
                <c:pt idx="12">
                  <c:v>16130660</c:v>
                </c:pt>
                <c:pt idx="13">
                  <c:v>16558836</c:v>
                </c:pt>
                <c:pt idx="14">
                  <c:v>351143047</c:v>
                </c:pt>
                <c:pt idx="15">
                  <c:v>329800229.44999999</c:v>
                </c:pt>
                <c:pt idx="16">
                  <c:v>10920000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E-4AA0-8DEF-C1207089B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021871"/>
        <c:axId val="363022703"/>
        <c:extLst/>
      </c:barChart>
      <c:catAx>
        <c:axId val="36302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63022703"/>
        <c:crosses val="autoZero"/>
        <c:auto val="1"/>
        <c:lblAlgn val="ctr"/>
        <c:lblOffset val="100"/>
        <c:noMultiLvlLbl val="0"/>
      </c:catAx>
      <c:valAx>
        <c:axId val="3630227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6302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54261966964599E-2"/>
          <c:y val="5.405024856937346E-2"/>
          <c:w val="0.92930280825345968"/>
          <c:h val="0.683855912513765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6'!$C$18</c:f>
              <c:strCache>
                <c:ptCount val="1"/>
                <c:pt idx="0">
                  <c:v>Hydrofluorocarbons (HFCs)</c:v>
                </c:pt>
              </c:strCache>
            </c:strRef>
          </c:tx>
          <c:spPr>
            <a:pattFill prst="dkHorz">
              <a:fgClr>
                <a:schemeClr val="accent5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'Figure 6'!$A$19:$B$26</c:f>
              <c:multiLvlStrCache>
                <c:ptCount val="8"/>
                <c:lvl>
                  <c:pt idx="0">
                    <c:v>2022</c:v>
                  </c:pt>
                  <c:pt idx="1">
                    <c:v>2023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2022</c:v>
                  </c:pt>
                  <c:pt idx="7">
                    <c:v>2023</c:v>
                  </c:pt>
                </c:lvl>
                <c:lvl>
                  <c:pt idx="0">
                    <c:v>1 - Energy sector</c:v>
                  </c:pt>
                  <c:pt idx="2">
                    <c:v>2 - Production and processing of metals</c:v>
                  </c:pt>
                  <c:pt idx="4">
                    <c:v>4 - Chemical industry</c:v>
                  </c:pt>
                  <c:pt idx="6">
                    <c:v>8 - Animal and vegetable products from the food and beverage sector</c:v>
                  </c:pt>
                </c:lvl>
              </c:multiLvlStrCache>
            </c:multiLvlStrRef>
          </c:cat>
          <c:val>
            <c:numRef>
              <c:f>'Figure 6'!$C$19:$C$26</c:f>
              <c:numCache>
                <c:formatCode>#,##0</c:formatCode>
                <c:ptCount val="8"/>
                <c:pt idx="0">
                  <c:v>0</c:v>
                </c:pt>
                <c:pt idx="1">
                  <c:v>1264800</c:v>
                </c:pt>
                <c:pt idx="2">
                  <c:v>0</c:v>
                </c:pt>
                <c:pt idx="3">
                  <c:v>0</c:v>
                </c:pt>
                <c:pt idx="4">
                  <c:v>2728000</c:v>
                </c:pt>
                <c:pt idx="5">
                  <c:v>8568400</c:v>
                </c:pt>
                <c:pt idx="6">
                  <c:v>15487600</c:v>
                </c:pt>
                <c:pt idx="7">
                  <c:v>2889200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C6-4959-ADBB-8102C42BF0AF}"/>
            </c:ext>
          </c:extLst>
        </c:ser>
        <c:ser>
          <c:idx val="3"/>
          <c:order val="1"/>
          <c:tx>
            <c:strRef>
              <c:f>'Figure 6'!$D$18</c:f>
              <c:strCache>
                <c:ptCount val="1"/>
                <c:pt idx="0">
                  <c:v>Perfluorocarbons (PFCs)</c:v>
                </c:pt>
              </c:strCache>
            </c:strRef>
          </c:tx>
          <c:spPr>
            <a:pattFill prst="diagBrick">
              <a:fgClr>
                <a:schemeClr val="bg2">
                  <a:lumMod val="9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'Figure 6'!$A$19:$B$26</c:f>
              <c:multiLvlStrCache>
                <c:ptCount val="8"/>
                <c:lvl>
                  <c:pt idx="0">
                    <c:v>2022</c:v>
                  </c:pt>
                  <c:pt idx="1">
                    <c:v>2023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2022</c:v>
                  </c:pt>
                  <c:pt idx="7">
                    <c:v>2023</c:v>
                  </c:pt>
                </c:lvl>
                <c:lvl>
                  <c:pt idx="0">
                    <c:v>1 - Energy sector</c:v>
                  </c:pt>
                  <c:pt idx="2">
                    <c:v>2 - Production and processing of metals</c:v>
                  </c:pt>
                  <c:pt idx="4">
                    <c:v>4 - Chemical industry</c:v>
                  </c:pt>
                  <c:pt idx="6">
                    <c:v>8 - Animal and vegetable products from the food and beverage sector</c:v>
                  </c:pt>
                </c:lvl>
              </c:multiLvlStrCache>
            </c:multiLvlStrRef>
          </c:cat>
          <c:val>
            <c:numRef>
              <c:f>'Figure 6'!$D$19:$D$26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4351200</c:v>
                </c:pt>
                <c:pt idx="3">
                  <c:v>4440000</c:v>
                </c:pt>
                <c:pt idx="4">
                  <c:v>46309200</c:v>
                </c:pt>
                <c:pt idx="5">
                  <c:v>52525200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5-408D-B087-9D0F29F3719E}"/>
            </c:ext>
          </c:extLst>
        </c:ser>
        <c:ser>
          <c:idx val="4"/>
          <c:order val="2"/>
          <c:tx>
            <c:strRef>
              <c:f>'Figure 6'!$E$18</c:f>
              <c:strCache>
                <c:ptCount val="1"/>
                <c:pt idx="0">
                  <c:v>Sulphur hexafluoride</c:v>
                </c:pt>
              </c:strCache>
            </c:strRef>
          </c:tx>
          <c:spPr>
            <a:pattFill prst="wdDnDiag">
              <a:fgClr>
                <a:schemeClr val="accent5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'Figure 6'!$A$19:$B$26</c:f>
              <c:multiLvlStrCache>
                <c:ptCount val="8"/>
                <c:lvl>
                  <c:pt idx="0">
                    <c:v>2022</c:v>
                  </c:pt>
                  <c:pt idx="1">
                    <c:v>2023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2022</c:v>
                  </c:pt>
                  <c:pt idx="7">
                    <c:v>2023</c:v>
                  </c:pt>
                </c:lvl>
                <c:lvl>
                  <c:pt idx="0">
                    <c:v>1 - Energy sector</c:v>
                  </c:pt>
                  <c:pt idx="2">
                    <c:v>2 - Production and processing of metals</c:v>
                  </c:pt>
                  <c:pt idx="4">
                    <c:v>4 - Chemical industry</c:v>
                  </c:pt>
                  <c:pt idx="6">
                    <c:v>8 - Animal and vegetable products from the food and beverage sector</c:v>
                  </c:pt>
                </c:lvl>
              </c:multiLvlStrCache>
            </c:multiLvlStrRef>
          </c:cat>
          <c:val>
            <c:numRef>
              <c:f>'Figure 6'!$E$19:$E$26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5400300</c:v>
                </c:pt>
                <c:pt idx="5">
                  <c:v>3440400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5-408D-B087-9D0F29F371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2805536"/>
        <c:axId val="772808032"/>
      </c:barChart>
      <c:catAx>
        <c:axId val="77280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2808032"/>
        <c:crosses val="autoZero"/>
        <c:auto val="1"/>
        <c:lblAlgn val="ctr"/>
        <c:lblOffset val="100"/>
        <c:noMultiLvlLbl val="0"/>
      </c:catAx>
      <c:valAx>
        <c:axId val="7728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28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7'!$C$3</c:f>
              <c:strCache>
                <c:ptCount val="1"/>
                <c:pt idx="0">
                  <c:v>ART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'Figure 7'!$A$4:$B$21</c:f>
              <c:multiLvlStrCache>
                <c:ptCount val="18"/>
                <c:lvl>
                  <c:pt idx="0">
                    <c:v>Air</c:v>
                  </c:pt>
                  <c:pt idx="1">
                    <c:v>Water</c:v>
                  </c:pt>
                  <c:pt idx="2">
                    <c:v>Air</c:v>
                  </c:pt>
                  <c:pt idx="3">
                    <c:v>Water</c:v>
                  </c:pt>
                  <c:pt idx="4">
                    <c:v>Air</c:v>
                  </c:pt>
                  <c:pt idx="5">
                    <c:v>Water</c:v>
                  </c:pt>
                  <c:pt idx="6">
                    <c:v>Air</c:v>
                  </c:pt>
                  <c:pt idx="7">
                    <c:v>Water</c:v>
                  </c:pt>
                  <c:pt idx="8">
                    <c:v>Air</c:v>
                  </c:pt>
                  <c:pt idx="9">
                    <c:v>Water</c:v>
                  </c:pt>
                  <c:pt idx="10">
                    <c:v>Air</c:v>
                  </c:pt>
                  <c:pt idx="11">
                    <c:v>Water</c:v>
                  </c:pt>
                  <c:pt idx="12">
                    <c:v>Air</c:v>
                  </c:pt>
                  <c:pt idx="13">
                    <c:v>Water</c:v>
                  </c:pt>
                  <c:pt idx="14">
                    <c:v>Air</c:v>
                  </c:pt>
                  <c:pt idx="15">
                    <c:v>Water</c:v>
                  </c:pt>
                  <c:pt idx="16">
                    <c:v>Air</c:v>
                  </c:pt>
                  <c:pt idx="17">
                    <c:v>Water</c:v>
                  </c:pt>
                </c:lvl>
                <c:lvl>
                  <c:pt idx="0">
                    <c:v>1 - Energy sector</c:v>
                  </c:pt>
                  <c:pt idx="2">
                    <c:v>2 - Production and processing of metals</c:v>
                  </c:pt>
                  <c:pt idx="4">
                    <c:v>3 - Mineral industry</c:v>
                  </c:pt>
                  <c:pt idx="6">
                    <c:v>4 - Chemical industry</c:v>
                  </c:pt>
                  <c:pt idx="8">
                    <c:v>5 - Waste and waste-water management</c:v>
                  </c:pt>
                  <c:pt idx="10">
                    <c:v>6 - Paper and wood production and processing</c:v>
                  </c:pt>
                  <c:pt idx="12">
                    <c:v>7 - Intensive livestock production and aquaculture</c:v>
                  </c:pt>
                  <c:pt idx="14">
                    <c:v>8 - Animal and vegetable products from the food and beverage sector</c:v>
                  </c:pt>
                  <c:pt idx="16">
                    <c:v>9 - Other activities</c:v>
                  </c:pt>
                </c:lvl>
              </c:multiLvlStrCache>
            </c:multiLvlStrRef>
          </c:cat>
          <c:val>
            <c:numRef>
              <c:f>'Figure 7'!$C$4:$C$21</c:f>
              <c:numCache>
                <c:formatCode>#,##0</c:formatCode>
                <c:ptCount val="18"/>
                <c:pt idx="0">
                  <c:v>97</c:v>
                </c:pt>
                <c:pt idx="1">
                  <c:v>24</c:v>
                </c:pt>
                <c:pt idx="2">
                  <c:v>5</c:v>
                </c:pt>
                <c:pt idx="4">
                  <c:v>43</c:v>
                </c:pt>
                <c:pt idx="6">
                  <c:v>46</c:v>
                </c:pt>
                <c:pt idx="7">
                  <c:v>37</c:v>
                </c:pt>
                <c:pt idx="8">
                  <c:v>187</c:v>
                </c:pt>
                <c:pt idx="9">
                  <c:v>1293</c:v>
                </c:pt>
                <c:pt idx="10">
                  <c:v>37</c:v>
                </c:pt>
                <c:pt idx="11">
                  <c:v>1</c:v>
                </c:pt>
                <c:pt idx="12">
                  <c:v>138</c:v>
                </c:pt>
                <c:pt idx="13">
                  <c:v>779</c:v>
                </c:pt>
                <c:pt idx="14">
                  <c:v>11</c:v>
                </c:pt>
                <c:pt idx="15">
                  <c:v>19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0-4466-B684-AD014A73167A}"/>
            </c:ext>
          </c:extLst>
        </c:ser>
        <c:ser>
          <c:idx val="1"/>
          <c:order val="1"/>
          <c:tx>
            <c:strRef>
              <c:f>'Figure 7'!$D$3</c:f>
              <c:strCache>
                <c:ptCount val="1"/>
                <c:pt idx="0">
                  <c:v>BRT</c:v>
                </c:pt>
              </c:strCache>
            </c:strRef>
          </c:tx>
          <c:spPr>
            <a:pattFill prst="pct5">
              <a:fgClr>
                <a:schemeClr val="accent1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multiLvlStrRef>
              <c:f>'Figure 7'!$A$4:$B$21</c:f>
              <c:multiLvlStrCache>
                <c:ptCount val="18"/>
                <c:lvl>
                  <c:pt idx="0">
                    <c:v>Air</c:v>
                  </c:pt>
                  <c:pt idx="1">
                    <c:v>Water</c:v>
                  </c:pt>
                  <c:pt idx="2">
                    <c:v>Air</c:v>
                  </c:pt>
                  <c:pt idx="3">
                    <c:v>Water</c:v>
                  </c:pt>
                  <c:pt idx="4">
                    <c:v>Air</c:v>
                  </c:pt>
                  <c:pt idx="5">
                    <c:v>Water</c:v>
                  </c:pt>
                  <c:pt idx="6">
                    <c:v>Air</c:v>
                  </c:pt>
                  <c:pt idx="7">
                    <c:v>Water</c:v>
                  </c:pt>
                  <c:pt idx="8">
                    <c:v>Air</c:v>
                  </c:pt>
                  <c:pt idx="9">
                    <c:v>Water</c:v>
                  </c:pt>
                  <c:pt idx="10">
                    <c:v>Air</c:v>
                  </c:pt>
                  <c:pt idx="11">
                    <c:v>Water</c:v>
                  </c:pt>
                  <c:pt idx="12">
                    <c:v>Air</c:v>
                  </c:pt>
                  <c:pt idx="13">
                    <c:v>Water</c:v>
                  </c:pt>
                  <c:pt idx="14">
                    <c:v>Air</c:v>
                  </c:pt>
                  <c:pt idx="15">
                    <c:v>Water</c:v>
                  </c:pt>
                  <c:pt idx="16">
                    <c:v>Air</c:v>
                  </c:pt>
                  <c:pt idx="17">
                    <c:v>Water</c:v>
                  </c:pt>
                </c:lvl>
                <c:lvl>
                  <c:pt idx="0">
                    <c:v>1 - Energy sector</c:v>
                  </c:pt>
                  <c:pt idx="2">
                    <c:v>2 - Production and processing of metals</c:v>
                  </c:pt>
                  <c:pt idx="4">
                    <c:v>3 - Mineral industry</c:v>
                  </c:pt>
                  <c:pt idx="6">
                    <c:v>4 - Chemical industry</c:v>
                  </c:pt>
                  <c:pt idx="8">
                    <c:v>5 - Waste and waste-water management</c:v>
                  </c:pt>
                  <c:pt idx="10">
                    <c:v>6 - Paper and wood production and processing</c:v>
                  </c:pt>
                  <c:pt idx="12">
                    <c:v>7 - Intensive livestock production and aquaculture</c:v>
                  </c:pt>
                  <c:pt idx="14">
                    <c:v>8 - Animal and vegetable products from the food and beverage sector</c:v>
                  </c:pt>
                  <c:pt idx="16">
                    <c:v>9 - Other activities</c:v>
                  </c:pt>
                </c:lvl>
              </c:multiLvlStrCache>
            </c:multiLvlStrRef>
          </c:cat>
          <c:val>
            <c:numRef>
              <c:f>'Figure 7'!$D$4:$D$21</c:f>
              <c:numCache>
                <c:formatCode>#,##0</c:formatCode>
                <c:ptCount val="18"/>
                <c:pt idx="0">
                  <c:v>249</c:v>
                </c:pt>
                <c:pt idx="1">
                  <c:v>157</c:v>
                </c:pt>
                <c:pt idx="2">
                  <c:v>95</c:v>
                </c:pt>
                <c:pt idx="3">
                  <c:v>31</c:v>
                </c:pt>
                <c:pt idx="4">
                  <c:v>62</c:v>
                </c:pt>
                <c:pt idx="6">
                  <c:v>298</c:v>
                </c:pt>
                <c:pt idx="7">
                  <c:v>163</c:v>
                </c:pt>
                <c:pt idx="8">
                  <c:v>1851</c:v>
                </c:pt>
                <c:pt idx="9">
                  <c:v>1976</c:v>
                </c:pt>
                <c:pt idx="10">
                  <c:v>115</c:v>
                </c:pt>
                <c:pt idx="11">
                  <c:v>62</c:v>
                </c:pt>
                <c:pt idx="12">
                  <c:v>429</c:v>
                </c:pt>
                <c:pt idx="13">
                  <c:v>2613</c:v>
                </c:pt>
                <c:pt idx="14">
                  <c:v>265</c:v>
                </c:pt>
                <c:pt idx="15">
                  <c:v>93</c:v>
                </c:pt>
                <c:pt idx="16">
                  <c:v>36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30-4466-B684-AD014A731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7543951"/>
        <c:axId val="1657544783"/>
      </c:barChart>
      <c:catAx>
        <c:axId val="1657543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7544783"/>
        <c:crosses val="autoZero"/>
        <c:auto val="1"/>
        <c:lblAlgn val="ctr"/>
        <c:lblOffset val="100"/>
        <c:noMultiLvlLbl val="0"/>
      </c:catAx>
      <c:valAx>
        <c:axId val="165754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754395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468842</xdr:colOff>
      <xdr:row>44</xdr:row>
      <xdr:rowOff>0</xdr:rowOff>
    </xdr:from>
    <xdr:to>
      <xdr:col>8</xdr:col>
      <xdr:colOff>515056</xdr:colOff>
      <xdr:row>67</xdr:row>
      <xdr:rowOff>10583</xdr:rowOff>
    </xdr:to>
    <xdr:graphicFrame macro="">
      <xdr:nvGraphicFramePr>
        <xdr:cNvPr id="4" name="Chart 3" descr="A graph with a line showing the trend of carbon dioxide and a line showing the trend of the other greenhouse gases reported to SPRI since 2007">
          <a:extLst>
            <a:ext uri="{FF2B5EF4-FFF2-40B4-BE49-F238E27FC236}">
              <a16:creationId xmlns:a16="http://schemas.microsoft.com/office/drawing/2014/main" id="{03285C2A-7B73-48C1-B626-D0C7BD545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19</xdr:col>
      <xdr:colOff>497417</xdr:colOff>
      <xdr:row>67</xdr:row>
      <xdr:rowOff>10583</xdr:rowOff>
    </xdr:to>
    <xdr:graphicFrame macro="">
      <xdr:nvGraphicFramePr>
        <xdr:cNvPr id="5" name="Chart 4" descr="A graph with different coloured lines identifying the global warming potential of greenhouse gases, excluding carbon dioxide and methane, reported to SPRI since 2007">
          <a:extLst>
            <a:ext uri="{FF2B5EF4-FFF2-40B4-BE49-F238E27FC236}">
              <a16:creationId xmlns:a16="http://schemas.microsoft.com/office/drawing/2014/main" id="{4B74603F-1CCB-48E7-95E7-8C8F25916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67203</xdr:rowOff>
    </xdr:from>
    <xdr:to>
      <xdr:col>5</xdr:col>
      <xdr:colOff>196851</xdr:colOff>
      <xdr:row>58</xdr:row>
      <xdr:rowOff>169333</xdr:rowOff>
    </xdr:to>
    <xdr:graphicFrame macro="">
      <xdr:nvGraphicFramePr>
        <xdr:cNvPr id="2" name="Chart 1" descr="A graph of annual SPRI greenhouse emissions normalised against 2007 values">
          <a:extLst>
            <a:ext uri="{FF2B5EF4-FFF2-40B4-BE49-F238E27FC236}">
              <a16:creationId xmlns:a16="http://schemas.microsoft.com/office/drawing/2014/main" id="{41B33488-175A-4407-9AFD-6F4323735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494242</xdr:colOff>
      <xdr:row>39</xdr:row>
      <xdr:rowOff>74611</xdr:rowOff>
    </xdr:from>
    <xdr:to>
      <xdr:col>12</xdr:col>
      <xdr:colOff>10584</xdr:colOff>
      <xdr:row>58</xdr:row>
      <xdr:rowOff>144990</xdr:rowOff>
    </xdr:to>
    <xdr:graphicFrame macro="">
      <xdr:nvGraphicFramePr>
        <xdr:cNvPr id="3" name="Chart 2" descr="A graph of annual SPRI F-gas emissions normalised against 2007 values">
          <a:extLst>
            <a:ext uri="{FF2B5EF4-FFF2-40B4-BE49-F238E27FC236}">
              <a16:creationId xmlns:a16="http://schemas.microsoft.com/office/drawing/2014/main" id="{C1697B70-8E51-40DE-8A29-BCCC0618D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1342233</xdr:colOff>
      <xdr:row>49</xdr:row>
      <xdr:rowOff>84137</xdr:rowOff>
    </xdr:from>
    <xdr:to>
      <xdr:col>9</xdr:col>
      <xdr:colOff>1035845</xdr:colOff>
      <xdr:row>82</xdr:row>
      <xdr:rowOff>22224</xdr:rowOff>
    </xdr:to>
    <xdr:graphicFrame macro="">
      <xdr:nvGraphicFramePr>
        <xdr:cNvPr id="8" name="Chart 1" descr="A graph showing the global warming potential of greenhouse gases reported to SPRI by industry sector for 2022 and 2023">
          <a:extLst>
            <a:ext uri="{FF2B5EF4-FFF2-40B4-BE49-F238E27FC236}">
              <a16:creationId xmlns:a16="http://schemas.microsoft.com/office/drawing/2014/main" id="{780B3454-0F63-43D7-BD6C-919562575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267757</xdr:colOff>
      <xdr:row>27</xdr:row>
      <xdr:rowOff>45508</xdr:rowOff>
    </xdr:from>
    <xdr:to>
      <xdr:col>4</xdr:col>
      <xdr:colOff>1076324</xdr:colOff>
      <xdr:row>46</xdr:row>
      <xdr:rowOff>131234</xdr:rowOff>
    </xdr:to>
    <xdr:graphicFrame macro="">
      <xdr:nvGraphicFramePr>
        <xdr:cNvPr id="3" name="Chart 2" descr="A graph showing the global warming potential of F-gases reported to SPRI by industry sector for 2022 and 2023">
          <a:extLst>
            <a:ext uri="{FF2B5EF4-FFF2-40B4-BE49-F238E27FC236}">
              <a16:creationId xmlns:a16="http://schemas.microsoft.com/office/drawing/2014/main" id="{82DFBC2B-DC7D-4E5D-B5B9-0D918D645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370417</xdr:colOff>
      <xdr:row>3</xdr:row>
      <xdr:rowOff>1</xdr:rowOff>
    </xdr:from>
    <xdr:to>
      <xdr:col>21</xdr:col>
      <xdr:colOff>359833</xdr:colOff>
      <xdr:row>30</xdr:row>
      <xdr:rowOff>137583</xdr:rowOff>
    </xdr:to>
    <xdr:graphicFrame macro="">
      <xdr:nvGraphicFramePr>
        <xdr:cNvPr id="3" name="Chart 2" descr="A graph showing the number of individually reported emissions to air and water at above and below reporting threshold by different type of industry for 2023">
          <a:extLst>
            <a:ext uri="{FF2B5EF4-FFF2-40B4-BE49-F238E27FC236}">
              <a16:creationId xmlns:a16="http://schemas.microsoft.com/office/drawing/2014/main" id="{9D1F7FDC-1EC2-442F-ACD6-592027662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0"/>
  <sheetViews>
    <sheetView workbookViewId="0">
      <selection activeCell="G10" sqref="G10"/>
    </sheetView>
  </sheetViews>
  <sheetFormatPr defaultColWidth="9.1796875" defaultRowHeight="15.5" x14ac:dyDescent="0.35"/>
  <cols>
    <col min="1" max="1" width="7.453125" style="160" customWidth="1"/>
    <col min="2" max="2" width="8" style="160" customWidth="1"/>
    <col min="3" max="3" width="126.26953125" style="155" bestFit="1" customWidth="1"/>
    <col min="4" max="16384" width="9.1796875" style="155"/>
  </cols>
  <sheetData>
    <row r="1" spans="1:3" x14ac:dyDescent="0.35">
      <c r="A1" s="153" t="s">
        <v>0</v>
      </c>
      <c r="B1" s="154"/>
      <c r="C1" s="138"/>
    </row>
    <row r="2" spans="1:3" x14ac:dyDescent="0.35">
      <c r="A2" s="156" t="s">
        <v>1</v>
      </c>
      <c r="B2" s="154"/>
      <c r="C2" s="138"/>
    </row>
    <row r="3" spans="1:3" x14ac:dyDescent="0.35">
      <c r="A3" s="156" t="s">
        <v>2</v>
      </c>
      <c r="B3" s="154"/>
      <c r="C3" s="138"/>
    </row>
    <row r="4" spans="1:3" x14ac:dyDescent="0.35">
      <c r="A4" s="154"/>
      <c r="B4" s="154"/>
      <c r="C4" s="138"/>
    </row>
    <row r="5" spans="1:3" x14ac:dyDescent="0.35">
      <c r="A5" s="154"/>
      <c r="B5" s="154"/>
      <c r="C5" s="138"/>
    </row>
    <row r="6" spans="1:3" x14ac:dyDescent="0.35">
      <c r="A6" s="157" t="s">
        <v>3</v>
      </c>
      <c r="B6" s="157" t="s">
        <v>4</v>
      </c>
      <c r="C6" s="129" t="s">
        <v>5</v>
      </c>
    </row>
    <row r="7" spans="1:3" x14ac:dyDescent="0.35">
      <c r="A7" s="157">
        <v>1</v>
      </c>
      <c r="B7" s="157"/>
      <c r="C7" s="138" t="s">
        <v>6</v>
      </c>
    </row>
    <row r="8" spans="1:3" x14ac:dyDescent="0.35">
      <c r="A8" s="157">
        <v>2</v>
      </c>
      <c r="B8" s="157"/>
      <c r="C8" s="138" t="s">
        <v>7</v>
      </c>
    </row>
    <row r="9" spans="1:3" x14ac:dyDescent="0.35">
      <c r="A9" s="157">
        <v>3</v>
      </c>
      <c r="B9" s="157"/>
      <c r="C9" s="138" t="s">
        <v>8</v>
      </c>
    </row>
    <row r="10" spans="1:3" x14ac:dyDescent="0.35">
      <c r="A10" s="157">
        <v>4</v>
      </c>
      <c r="B10" s="157"/>
      <c r="C10" s="138" t="s">
        <v>9</v>
      </c>
    </row>
    <row r="11" spans="1:3" x14ac:dyDescent="0.35">
      <c r="A11" s="157">
        <v>5</v>
      </c>
      <c r="B11" s="157"/>
      <c r="C11" s="138" t="s">
        <v>10</v>
      </c>
    </row>
    <row r="12" spans="1:3" ht="16.5" x14ac:dyDescent="0.4">
      <c r="A12" s="157"/>
      <c r="B12" s="157">
        <v>1</v>
      </c>
      <c r="C12" s="138" t="s">
        <v>457</v>
      </c>
    </row>
    <row r="13" spans="1:3" ht="31" x14ac:dyDescent="0.35">
      <c r="A13" s="157"/>
      <c r="B13" s="158">
        <v>2</v>
      </c>
      <c r="C13" s="159" t="s">
        <v>11</v>
      </c>
    </row>
    <row r="14" spans="1:3" x14ac:dyDescent="0.35">
      <c r="A14" s="157"/>
      <c r="B14" s="157" t="s">
        <v>12</v>
      </c>
      <c r="C14" s="138" t="s">
        <v>13</v>
      </c>
    </row>
    <row r="15" spans="1:3" ht="16.5" x14ac:dyDescent="0.4">
      <c r="A15" s="157"/>
      <c r="B15" s="157">
        <v>5</v>
      </c>
      <c r="C15" s="138" t="s">
        <v>458</v>
      </c>
    </row>
    <row r="16" spans="1:3" x14ac:dyDescent="0.35">
      <c r="A16" s="157"/>
      <c r="B16" s="157">
        <v>6</v>
      </c>
      <c r="C16" s="138" t="s">
        <v>14</v>
      </c>
    </row>
    <row r="17" spans="1:3" x14ac:dyDescent="0.35">
      <c r="A17" s="157">
        <v>6</v>
      </c>
      <c r="B17" s="157"/>
      <c r="C17" s="138" t="s">
        <v>15</v>
      </c>
    </row>
    <row r="18" spans="1:3" x14ac:dyDescent="0.35">
      <c r="A18" s="157"/>
      <c r="B18" s="157">
        <v>7</v>
      </c>
      <c r="C18" s="138" t="s">
        <v>16</v>
      </c>
    </row>
    <row r="19" spans="1:3" x14ac:dyDescent="0.35">
      <c r="A19" s="157">
        <v>7</v>
      </c>
      <c r="B19" s="157"/>
      <c r="C19" s="138" t="s">
        <v>17</v>
      </c>
    </row>
    <row r="20" spans="1:3" x14ac:dyDescent="0.35">
      <c r="A20" s="157">
        <v>8</v>
      </c>
      <c r="B20" s="157"/>
      <c r="C20" s="138" t="s">
        <v>18</v>
      </c>
    </row>
    <row r="21" spans="1:3" x14ac:dyDescent="0.35">
      <c r="A21" s="138"/>
      <c r="B21" s="138"/>
      <c r="C21" s="138"/>
    </row>
    <row r="22" spans="1:3" x14ac:dyDescent="0.35">
      <c r="A22" s="154"/>
      <c r="B22" s="154"/>
      <c r="C22" s="138"/>
    </row>
    <row r="23" spans="1:3" x14ac:dyDescent="0.35">
      <c r="A23" s="154"/>
      <c r="B23" s="154"/>
      <c r="C23" s="138"/>
    </row>
    <row r="24" spans="1:3" x14ac:dyDescent="0.35">
      <c r="A24" s="154"/>
      <c r="B24" s="138"/>
      <c r="C24" s="138"/>
    </row>
    <row r="25" spans="1:3" x14ac:dyDescent="0.35">
      <c r="A25" s="154"/>
      <c r="B25" s="154"/>
      <c r="C25" s="138"/>
    </row>
    <row r="27" spans="1:3" x14ac:dyDescent="0.35">
      <c r="A27" s="155"/>
      <c r="B27" s="155"/>
    </row>
    <row r="30" spans="1:3" x14ac:dyDescent="0.35">
      <c r="A30" s="155"/>
      <c r="B30" s="155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D099-BC6F-42C1-B609-D29AB4762316}">
  <sheetPr>
    <tabColor theme="4" tint="0.39997558519241921"/>
  </sheetPr>
  <dimension ref="A1:Y44"/>
  <sheetViews>
    <sheetView topLeftCell="A28" zoomScale="90" zoomScaleNormal="90" workbookViewId="0">
      <selection activeCell="I36" sqref="I36"/>
    </sheetView>
  </sheetViews>
  <sheetFormatPr defaultRowHeight="15.5" x14ac:dyDescent="0.35"/>
  <cols>
    <col min="1" max="1" width="35.54296875" style="97" bestFit="1" customWidth="1"/>
    <col min="2" max="2" width="18.36328125" style="97" customWidth="1"/>
    <col min="3" max="5" width="14.81640625" style="97" customWidth="1"/>
    <col min="6" max="15" width="16.90625" style="97" bestFit="1" customWidth="1"/>
    <col min="16" max="16" width="15" style="97" customWidth="1"/>
    <col min="17" max="18" width="19.453125" style="97" customWidth="1"/>
    <col min="19" max="19" width="19.7265625" style="97" customWidth="1"/>
    <col min="20" max="20" width="8.7265625" style="97"/>
    <col min="21" max="21" width="24.26953125" style="97" bestFit="1" customWidth="1"/>
    <col min="22" max="22" width="10.453125" style="97" bestFit="1" customWidth="1"/>
    <col min="23" max="23" width="19.54296875" style="97" customWidth="1"/>
    <col min="24" max="24" width="14.453125" style="97" customWidth="1"/>
    <col min="25" max="25" width="19" style="97" bestFit="1" customWidth="1"/>
    <col min="26" max="16384" width="8.7265625" style="97"/>
  </cols>
  <sheetData>
    <row r="1" spans="1:25" x14ac:dyDescent="0.35">
      <c r="A1" s="98" t="s">
        <v>411</v>
      </c>
      <c r="G1" s="133"/>
    </row>
    <row r="2" spans="1:25" x14ac:dyDescent="0.35">
      <c r="Q2" s="108"/>
      <c r="R2" s="108"/>
      <c r="W2" s="109" t="s">
        <v>412</v>
      </c>
      <c r="X2" s="110"/>
      <c r="Y2" s="111"/>
    </row>
    <row r="3" spans="1:25" s="134" customFormat="1" x14ac:dyDescent="0.35">
      <c r="A3" s="130" t="s">
        <v>413</v>
      </c>
      <c r="B3" s="98" t="s">
        <v>414</v>
      </c>
      <c r="C3" s="98"/>
      <c r="D3" s="98"/>
      <c r="E3" s="98"/>
      <c r="F3" s="130" t="s">
        <v>415</v>
      </c>
      <c r="G3" s="130"/>
      <c r="H3" s="130"/>
      <c r="I3" s="130"/>
      <c r="J3" s="130"/>
      <c r="K3" s="130"/>
      <c r="L3" s="130"/>
      <c r="M3" s="130" t="s">
        <v>416</v>
      </c>
      <c r="W3" s="112" t="s">
        <v>417</v>
      </c>
      <c r="X3" s="98" t="s">
        <v>418</v>
      </c>
      <c r="Y3" s="113" t="s">
        <v>419</v>
      </c>
    </row>
    <row r="4" spans="1:25" s="130" customFormat="1" x14ac:dyDescent="0.35">
      <c r="A4" s="130" t="s">
        <v>420</v>
      </c>
      <c r="B4" s="98">
        <v>2007</v>
      </c>
      <c r="C4" s="98">
        <v>2008</v>
      </c>
      <c r="D4" s="98">
        <v>2009</v>
      </c>
      <c r="E4" s="98">
        <v>2010</v>
      </c>
      <c r="F4" s="135">
        <v>2011</v>
      </c>
      <c r="G4" s="135">
        <v>2012</v>
      </c>
      <c r="H4" s="135">
        <v>2013</v>
      </c>
      <c r="I4" s="135">
        <v>2014</v>
      </c>
      <c r="J4" s="135">
        <v>2015</v>
      </c>
      <c r="K4" s="135">
        <v>2016</v>
      </c>
      <c r="L4" s="135">
        <v>2017</v>
      </c>
      <c r="M4" s="135">
        <v>2018</v>
      </c>
      <c r="N4" s="135">
        <v>2019</v>
      </c>
      <c r="O4" s="135">
        <v>2020</v>
      </c>
      <c r="P4" s="135">
        <v>2021</v>
      </c>
      <c r="Q4" s="135">
        <v>2022</v>
      </c>
      <c r="R4" s="135">
        <v>2023</v>
      </c>
      <c r="S4" s="136" t="s">
        <v>421</v>
      </c>
      <c r="T4" s="135"/>
      <c r="W4" s="114" t="s">
        <v>102</v>
      </c>
      <c r="X4" s="97" t="s">
        <v>422</v>
      </c>
      <c r="Y4" s="115">
        <v>1</v>
      </c>
    </row>
    <row r="5" spans="1:25" s="134" customFormat="1" x14ac:dyDescent="0.35">
      <c r="A5" s="97" t="s">
        <v>423</v>
      </c>
      <c r="B5" s="107">
        <v>26549962882</v>
      </c>
      <c r="C5" s="107">
        <v>25676478179</v>
      </c>
      <c r="D5" s="107">
        <v>24293673096</v>
      </c>
      <c r="E5" s="107">
        <v>26384456678</v>
      </c>
      <c r="F5" s="107">
        <v>22544490949</v>
      </c>
      <c r="G5" s="107">
        <v>22984923683</v>
      </c>
      <c r="H5" s="107">
        <v>21166495017</v>
      </c>
      <c r="I5" s="107">
        <v>19204496971</v>
      </c>
      <c r="J5" s="107">
        <v>17368829321</v>
      </c>
      <c r="K5" s="107">
        <v>12460891832</v>
      </c>
      <c r="L5" s="107">
        <v>11529114447</v>
      </c>
      <c r="M5" s="107">
        <v>11849079760</v>
      </c>
      <c r="N5" s="107">
        <v>11344380323</v>
      </c>
      <c r="O5" s="107">
        <v>10644634306</v>
      </c>
      <c r="P5" s="107">
        <v>10101313827</v>
      </c>
      <c r="Q5" s="107">
        <v>10467006942</v>
      </c>
      <c r="R5" s="107">
        <v>9058998449</v>
      </c>
      <c r="S5" s="137">
        <f t="shared" ref="S5:S10" si="0">(R5-Q5)/Q5</f>
        <v>-0.13451873117139279</v>
      </c>
      <c r="W5" s="114" t="s">
        <v>58</v>
      </c>
      <c r="X5" s="97" t="s">
        <v>424</v>
      </c>
      <c r="Y5" s="115">
        <v>28</v>
      </c>
    </row>
    <row r="6" spans="1:25" s="134" customFormat="1" x14ac:dyDescent="0.35">
      <c r="A6" s="97" t="s">
        <v>425</v>
      </c>
      <c r="B6" s="107">
        <v>70774751</v>
      </c>
      <c r="C6" s="107">
        <v>56828535</v>
      </c>
      <c r="D6" s="107">
        <v>51331354</v>
      </c>
      <c r="E6" s="107">
        <v>47912442</v>
      </c>
      <c r="F6" s="107">
        <v>48160452</v>
      </c>
      <c r="G6" s="107">
        <v>47925218</v>
      </c>
      <c r="H6" s="107">
        <v>47109802</v>
      </c>
      <c r="I6" s="107">
        <v>42705884</v>
      </c>
      <c r="J6" s="107">
        <v>38133819</v>
      </c>
      <c r="K6" s="107">
        <v>34960168</v>
      </c>
      <c r="L6" s="107">
        <v>32539814</v>
      </c>
      <c r="M6" s="107">
        <v>27846368</v>
      </c>
      <c r="N6" s="107">
        <v>26734815</v>
      </c>
      <c r="O6" s="107">
        <v>25972201</v>
      </c>
      <c r="P6" s="107">
        <v>24634010</v>
      </c>
      <c r="Q6" s="107">
        <v>23233843</v>
      </c>
      <c r="R6" s="107">
        <v>19710479</v>
      </c>
      <c r="S6" s="137">
        <f t="shared" si="0"/>
        <v>-0.15164792152550916</v>
      </c>
      <c r="W6" s="114" t="s">
        <v>65</v>
      </c>
      <c r="X6" s="97" t="s">
        <v>426</v>
      </c>
      <c r="Y6" s="115">
        <v>265</v>
      </c>
    </row>
    <row r="7" spans="1:25" s="134" customFormat="1" x14ac:dyDescent="0.35">
      <c r="A7" s="97" t="s">
        <v>427</v>
      </c>
      <c r="B7" s="107">
        <v>296291</v>
      </c>
      <c r="C7" s="107">
        <v>316806</v>
      </c>
      <c r="D7" s="107">
        <v>211938</v>
      </c>
      <c r="E7" s="107">
        <v>250912</v>
      </c>
      <c r="F7" s="107">
        <v>185429</v>
      </c>
      <c r="G7" s="107">
        <v>195109</v>
      </c>
      <c r="H7" s="107">
        <v>161230</v>
      </c>
      <c r="I7" s="107">
        <v>171467</v>
      </c>
      <c r="J7" s="107">
        <v>160544</v>
      </c>
      <c r="K7" s="107">
        <v>131144</v>
      </c>
      <c r="L7" s="107">
        <v>96170</v>
      </c>
      <c r="M7" s="107">
        <v>89846</v>
      </c>
      <c r="N7" s="107">
        <v>96543</v>
      </c>
      <c r="O7" s="107">
        <v>73546</v>
      </c>
      <c r="P7" s="107">
        <v>43952</v>
      </c>
      <c r="Q7" s="107">
        <v>49575</v>
      </c>
      <c r="R7" s="107">
        <v>34415</v>
      </c>
      <c r="S7" s="137">
        <f t="shared" si="0"/>
        <v>-0.30579929399899142</v>
      </c>
      <c r="W7" s="114" t="s">
        <v>75</v>
      </c>
      <c r="X7" s="97" t="s">
        <v>428</v>
      </c>
      <c r="Y7" s="116">
        <v>23500</v>
      </c>
    </row>
    <row r="8" spans="1:25" s="134" customFormat="1" x14ac:dyDescent="0.35">
      <c r="A8" s="97" t="s">
        <v>52</v>
      </c>
      <c r="B8" s="107">
        <v>1621</v>
      </c>
      <c r="C8" s="107">
        <v>1773</v>
      </c>
      <c r="D8" s="107">
        <v>840</v>
      </c>
      <c r="E8" s="107">
        <v>1465</v>
      </c>
      <c r="F8" s="107">
        <v>2145</v>
      </c>
      <c r="G8" s="107">
        <v>2636</v>
      </c>
      <c r="H8" s="107">
        <v>3780</v>
      </c>
      <c r="I8" s="107">
        <v>1842</v>
      </c>
      <c r="J8" s="107">
        <v>2489</v>
      </c>
      <c r="K8" s="107">
        <v>1734</v>
      </c>
      <c r="L8" s="107">
        <v>1048</v>
      </c>
      <c r="M8" s="107">
        <v>3513</v>
      </c>
      <c r="N8" s="107">
        <v>1263</v>
      </c>
      <c r="O8" s="107">
        <v>3636</v>
      </c>
      <c r="P8" s="107">
        <v>7646</v>
      </c>
      <c r="Q8" s="107">
        <v>1469</v>
      </c>
      <c r="R8" s="107">
        <v>1026</v>
      </c>
      <c r="S8" s="137">
        <f t="shared" si="0"/>
        <v>-0.30156569094622193</v>
      </c>
      <c r="W8" s="117" t="s">
        <v>52</v>
      </c>
      <c r="X8" s="138" t="s">
        <v>429</v>
      </c>
      <c r="Y8" s="119">
        <v>12400</v>
      </c>
    </row>
    <row r="9" spans="1:25" s="134" customFormat="1" x14ac:dyDescent="0.35">
      <c r="A9" s="97" t="s">
        <v>70</v>
      </c>
      <c r="B9" s="107">
        <v>7329</v>
      </c>
      <c r="C9" s="107">
        <v>11991</v>
      </c>
      <c r="D9" s="107">
        <v>4392.2</v>
      </c>
      <c r="E9" s="107">
        <v>1603.8</v>
      </c>
      <c r="F9" s="107">
        <v>2860.8</v>
      </c>
      <c r="G9" s="107">
        <v>3090</v>
      </c>
      <c r="H9" s="107">
        <v>4286.8</v>
      </c>
      <c r="I9" s="107">
        <v>8443.4</v>
      </c>
      <c r="J9" s="107">
        <v>4130.3999999999996</v>
      </c>
      <c r="K9" s="107">
        <v>4510.3999999999996</v>
      </c>
      <c r="L9" s="107">
        <v>4355.3999999999996</v>
      </c>
      <c r="M9" s="107">
        <v>4418</v>
      </c>
      <c r="N9" s="107">
        <v>3945</v>
      </c>
      <c r="O9" s="107">
        <v>4008.1</v>
      </c>
      <c r="P9" s="107">
        <v>4597.2</v>
      </c>
      <c r="Q9" s="107">
        <v>4564</v>
      </c>
      <c r="R9" s="107">
        <v>5132</v>
      </c>
      <c r="S9" s="137">
        <f t="shared" si="0"/>
        <v>0.12445223488168274</v>
      </c>
      <c r="W9" s="120" t="s">
        <v>70</v>
      </c>
      <c r="X9" s="139" t="s">
        <v>430</v>
      </c>
      <c r="Y9" s="122">
        <v>11100</v>
      </c>
    </row>
    <row r="10" spans="1:25" s="134" customFormat="1" x14ac:dyDescent="0.35">
      <c r="A10" s="97" t="s">
        <v>75</v>
      </c>
      <c r="B10" s="107">
        <v>574.1</v>
      </c>
      <c r="C10" s="107">
        <v>1030</v>
      </c>
      <c r="D10" s="107">
        <v>188</v>
      </c>
      <c r="E10" s="107">
        <v>207</v>
      </c>
      <c r="F10" s="107">
        <v>284</v>
      </c>
      <c r="G10" s="107">
        <v>304</v>
      </c>
      <c r="H10" s="107">
        <v>241</v>
      </c>
      <c r="I10" s="107">
        <v>177.6</v>
      </c>
      <c r="J10" s="107">
        <v>77.2</v>
      </c>
      <c r="K10" s="107">
        <v>127.6</v>
      </c>
      <c r="L10" s="107">
        <v>133.9</v>
      </c>
      <c r="M10" s="107">
        <v>107.1</v>
      </c>
      <c r="N10" s="107">
        <v>220.5</v>
      </c>
      <c r="O10" s="107">
        <v>226.8</v>
      </c>
      <c r="P10" s="107">
        <v>221.8</v>
      </c>
      <c r="Q10" s="107">
        <v>229.8</v>
      </c>
      <c r="R10" s="107">
        <v>146.4</v>
      </c>
      <c r="S10" s="137">
        <f t="shared" si="0"/>
        <v>-0.36292428198433418</v>
      </c>
    </row>
    <row r="11" spans="1:25" s="130" customFormat="1" x14ac:dyDescent="0.35">
      <c r="A11" s="130" t="s">
        <v>431</v>
      </c>
      <c r="B11" s="140">
        <v>26621043448.099998</v>
      </c>
      <c r="C11" s="140">
        <v>25733638314</v>
      </c>
      <c r="D11" s="140">
        <v>24345221808.200001</v>
      </c>
      <c r="E11" s="140">
        <v>26432623307.799999</v>
      </c>
      <c r="F11" s="140">
        <v>22592842119.799999</v>
      </c>
      <c r="G11" s="140">
        <v>23033050040</v>
      </c>
      <c r="H11" s="140">
        <v>21213774356.799999</v>
      </c>
      <c r="I11" s="140">
        <v>19247384785</v>
      </c>
      <c r="J11" s="140">
        <v>17407130380.600002</v>
      </c>
      <c r="K11" s="140">
        <v>12495989516</v>
      </c>
      <c r="L11" s="140">
        <v>11561755968.299999</v>
      </c>
      <c r="M11" s="140">
        <v>11877024012.1</v>
      </c>
      <c r="N11" s="140">
        <v>11371217109.5</v>
      </c>
      <c r="O11" s="140">
        <v>10670687923.9</v>
      </c>
      <c r="P11" s="140">
        <v>10126004254</v>
      </c>
      <c r="Q11" s="140">
        <v>10490296622.799999</v>
      </c>
      <c r="R11" s="140">
        <v>9078749647.3999996</v>
      </c>
      <c r="S11" s="141">
        <v>-0.13455739395701083</v>
      </c>
    </row>
    <row r="12" spans="1:25" x14ac:dyDescent="0.35">
      <c r="Q12" s="142"/>
      <c r="R12" s="142"/>
    </row>
    <row r="13" spans="1:25" x14ac:dyDescent="0.35">
      <c r="A13" s="98" t="s">
        <v>432</v>
      </c>
    </row>
    <row r="14" spans="1:25" x14ac:dyDescent="0.35">
      <c r="A14" s="98" t="s">
        <v>433</v>
      </c>
      <c r="B14" s="143">
        <v>2007</v>
      </c>
      <c r="C14" s="143">
        <v>2008</v>
      </c>
      <c r="D14" s="143">
        <v>2009</v>
      </c>
      <c r="E14" s="143">
        <v>2010</v>
      </c>
      <c r="F14" s="143">
        <v>2011</v>
      </c>
      <c r="G14" s="143">
        <v>2012</v>
      </c>
      <c r="H14" s="143">
        <v>2013</v>
      </c>
      <c r="I14" s="143">
        <v>2014</v>
      </c>
      <c r="J14" s="143">
        <v>2015</v>
      </c>
      <c r="K14" s="143">
        <v>2016</v>
      </c>
      <c r="L14" s="143">
        <v>2017</v>
      </c>
      <c r="M14" s="143">
        <v>2018</v>
      </c>
      <c r="N14" s="143">
        <v>2019</v>
      </c>
      <c r="O14" s="143">
        <v>2020</v>
      </c>
      <c r="P14" s="143">
        <v>2021</v>
      </c>
      <c r="Q14" s="143">
        <v>2022</v>
      </c>
      <c r="R14" s="143">
        <v>2023</v>
      </c>
      <c r="S14" s="136" t="s">
        <v>421</v>
      </c>
    </row>
    <row r="15" spans="1:25" x14ac:dyDescent="0.35">
      <c r="A15" s="97" t="s">
        <v>102</v>
      </c>
      <c r="B15" s="131">
        <f>B5</f>
        <v>26549962882</v>
      </c>
      <c r="C15" s="131">
        <f t="shared" ref="C15:R15" si="1">C5</f>
        <v>25676478179</v>
      </c>
      <c r="D15" s="131">
        <f t="shared" si="1"/>
        <v>24293673096</v>
      </c>
      <c r="E15" s="131">
        <f t="shared" si="1"/>
        <v>26384456678</v>
      </c>
      <c r="F15" s="131">
        <f t="shared" si="1"/>
        <v>22544490949</v>
      </c>
      <c r="G15" s="131">
        <f t="shared" si="1"/>
        <v>22984923683</v>
      </c>
      <c r="H15" s="131">
        <f t="shared" si="1"/>
        <v>21166495017</v>
      </c>
      <c r="I15" s="131">
        <f t="shared" si="1"/>
        <v>19204496971</v>
      </c>
      <c r="J15" s="131">
        <f t="shared" si="1"/>
        <v>17368829321</v>
      </c>
      <c r="K15" s="131">
        <f t="shared" si="1"/>
        <v>12460891832</v>
      </c>
      <c r="L15" s="131">
        <f t="shared" si="1"/>
        <v>11529114447</v>
      </c>
      <c r="M15" s="131">
        <f t="shared" si="1"/>
        <v>11849079760</v>
      </c>
      <c r="N15" s="131">
        <f t="shared" si="1"/>
        <v>11344380323</v>
      </c>
      <c r="O15" s="131">
        <f t="shared" si="1"/>
        <v>10644634306</v>
      </c>
      <c r="P15" s="131">
        <f t="shared" si="1"/>
        <v>10101313827</v>
      </c>
      <c r="Q15" s="131">
        <f t="shared" si="1"/>
        <v>10467006942</v>
      </c>
      <c r="R15" s="131">
        <f t="shared" si="1"/>
        <v>9058998449</v>
      </c>
      <c r="S15" s="144">
        <f t="shared" ref="S15:S21" si="2">(R15-Q15)/Q15</f>
        <v>-0.13451873117139279</v>
      </c>
      <c r="U15" s="142"/>
    </row>
    <row r="16" spans="1:25" x14ac:dyDescent="0.35">
      <c r="A16" s="97" t="s">
        <v>58</v>
      </c>
      <c r="B16" s="131">
        <f t="shared" ref="B16:Q16" si="3">B6*$Y$5</f>
        <v>1981693028</v>
      </c>
      <c r="C16" s="131">
        <f t="shared" si="3"/>
        <v>1591198980</v>
      </c>
      <c r="D16" s="131">
        <f t="shared" si="3"/>
        <v>1437277912</v>
      </c>
      <c r="E16" s="131">
        <f t="shared" si="3"/>
        <v>1341548376</v>
      </c>
      <c r="F16" s="131">
        <f t="shared" si="3"/>
        <v>1348492656</v>
      </c>
      <c r="G16" s="131">
        <f t="shared" si="3"/>
        <v>1341906104</v>
      </c>
      <c r="H16" s="131">
        <f t="shared" si="3"/>
        <v>1319074456</v>
      </c>
      <c r="I16" s="131">
        <f t="shared" si="3"/>
        <v>1195764752</v>
      </c>
      <c r="J16" s="131">
        <f t="shared" si="3"/>
        <v>1067746932</v>
      </c>
      <c r="K16" s="131">
        <f t="shared" si="3"/>
        <v>978884704</v>
      </c>
      <c r="L16" s="131">
        <f t="shared" si="3"/>
        <v>911114792</v>
      </c>
      <c r="M16" s="131">
        <f t="shared" si="3"/>
        <v>779698304</v>
      </c>
      <c r="N16" s="131">
        <f t="shared" si="3"/>
        <v>748574820</v>
      </c>
      <c r="O16" s="131">
        <f t="shared" si="3"/>
        <v>727221628</v>
      </c>
      <c r="P16" s="131">
        <f t="shared" si="3"/>
        <v>689752280</v>
      </c>
      <c r="Q16" s="131">
        <f t="shared" si="3"/>
        <v>650547604</v>
      </c>
      <c r="R16" s="131">
        <f t="shared" ref="R16" si="4">R6*$Y$5</f>
        <v>551893412</v>
      </c>
      <c r="S16" s="144">
        <f t="shared" si="2"/>
        <v>-0.15164792152550916</v>
      </c>
    </row>
    <row r="17" spans="1:20" x14ac:dyDescent="0.35">
      <c r="A17" s="97" t="s">
        <v>65</v>
      </c>
      <c r="B17" s="131">
        <f t="shared" ref="B17:Q17" si="5">B7*$Y$6</f>
        <v>78517115</v>
      </c>
      <c r="C17" s="131">
        <f t="shared" si="5"/>
        <v>83953590</v>
      </c>
      <c r="D17" s="131">
        <f t="shared" si="5"/>
        <v>56163570</v>
      </c>
      <c r="E17" s="131">
        <f t="shared" si="5"/>
        <v>66491680</v>
      </c>
      <c r="F17" s="131">
        <f t="shared" si="5"/>
        <v>49138685</v>
      </c>
      <c r="G17" s="131">
        <f t="shared" si="5"/>
        <v>51703885</v>
      </c>
      <c r="H17" s="131">
        <f t="shared" si="5"/>
        <v>42725950</v>
      </c>
      <c r="I17" s="131">
        <f t="shared" si="5"/>
        <v>45438755</v>
      </c>
      <c r="J17" s="131">
        <f t="shared" si="5"/>
        <v>42544160</v>
      </c>
      <c r="K17" s="131">
        <f t="shared" si="5"/>
        <v>34753160</v>
      </c>
      <c r="L17" s="131">
        <f t="shared" si="5"/>
        <v>25485050</v>
      </c>
      <c r="M17" s="131">
        <f t="shared" si="5"/>
        <v>23809190</v>
      </c>
      <c r="N17" s="131">
        <f t="shared" si="5"/>
        <v>25583895</v>
      </c>
      <c r="O17" s="131">
        <f t="shared" si="5"/>
        <v>19489690</v>
      </c>
      <c r="P17" s="131">
        <f t="shared" si="5"/>
        <v>11647280</v>
      </c>
      <c r="Q17" s="131">
        <f t="shared" si="5"/>
        <v>13137375</v>
      </c>
      <c r="R17" s="131">
        <f t="shared" ref="R17" si="6">R7*$Y$6</f>
        <v>9119975</v>
      </c>
      <c r="S17" s="144">
        <f t="shared" si="2"/>
        <v>-0.30579929399899142</v>
      </c>
    </row>
    <row r="18" spans="1:20" x14ac:dyDescent="0.35">
      <c r="A18" s="97" t="s">
        <v>52</v>
      </c>
      <c r="B18" s="131">
        <f t="shared" ref="B18:Q18" si="7">B8*$Y$8</f>
        <v>20100400</v>
      </c>
      <c r="C18" s="131">
        <f t="shared" si="7"/>
        <v>21985200</v>
      </c>
      <c r="D18" s="131">
        <f t="shared" si="7"/>
        <v>10416000</v>
      </c>
      <c r="E18" s="131">
        <f t="shared" si="7"/>
        <v>18166000</v>
      </c>
      <c r="F18" s="131">
        <f t="shared" si="7"/>
        <v>26598000</v>
      </c>
      <c r="G18" s="131">
        <f t="shared" si="7"/>
        <v>32686400</v>
      </c>
      <c r="H18" s="131">
        <f t="shared" si="7"/>
        <v>46872000</v>
      </c>
      <c r="I18" s="131">
        <f t="shared" si="7"/>
        <v>22840800</v>
      </c>
      <c r="J18" s="131">
        <f t="shared" si="7"/>
        <v>30863600</v>
      </c>
      <c r="K18" s="131">
        <f t="shared" si="7"/>
        <v>21501600</v>
      </c>
      <c r="L18" s="131">
        <f t="shared" si="7"/>
        <v>12995200</v>
      </c>
      <c r="M18" s="131">
        <f t="shared" si="7"/>
        <v>43561200</v>
      </c>
      <c r="N18" s="131">
        <f t="shared" si="7"/>
        <v>15661200</v>
      </c>
      <c r="O18" s="131">
        <f t="shared" si="7"/>
        <v>45086400</v>
      </c>
      <c r="P18" s="131">
        <f t="shared" si="7"/>
        <v>94810400</v>
      </c>
      <c r="Q18" s="131">
        <f t="shared" si="7"/>
        <v>18215600</v>
      </c>
      <c r="R18" s="131">
        <f t="shared" ref="R18" si="8">R8*$Y$8</f>
        <v>12722400</v>
      </c>
      <c r="S18" s="144">
        <f t="shared" si="2"/>
        <v>-0.30156569094622193</v>
      </c>
      <c r="T18" s="118"/>
    </row>
    <row r="19" spans="1:20" x14ac:dyDescent="0.35">
      <c r="A19" s="97" t="s">
        <v>70</v>
      </c>
      <c r="B19" s="131">
        <f t="shared" ref="B19:Q19" si="9">B9*$Y$9</f>
        <v>81351900</v>
      </c>
      <c r="C19" s="131">
        <f t="shared" si="9"/>
        <v>133100100</v>
      </c>
      <c r="D19" s="131">
        <f t="shared" si="9"/>
        <v>48753420</v>
      </c>
      <c r="E19" s="131">
        <f t="shared" si="9"/>
        <v>17802180</v>
      </c>
      <c r="F19" s="131">
        <f t="shared" si="9"/>
        <v>31754880.000000004</v>
      </c>
      <c r="G19" s="131">
        <f t="shared" si="9"/>
        <v>34299000</v>
      </c>
      <c r="H19" s="131">
        <f t="shared" si="9"/>
        <v>47583480</v>
      </c>
      <c r="I19" s="131">
        <f t="shared" si="9"/>
        <v>93721740</v>
      </c>
      <c r="J19" s="131">
        <f t="shared" si="9"/>
        <v>45847439.999999993</v>
      </c>
      <c r="K19" s="131">
        <f t="shared" si="9"/>
        <v>50065439.999999993</v>
      </c>
      <c r="L19" s="131">
        <f t="shared" si="9"/>
        <v>48344939.999999993</v>
      </c>
      <c r="M19" s="131">
        <f t="shared" si="9"/>
        <v>49039800</v>
      </c>
      <c r="N19" s="131">
        <f t="shared" si="9"/>
        <v>43789500</v>
      </c>
      <c r="O19" s="131">
        <f t="shared" si="9"/>
        <v>44489910</v>
      </c>
      <c r="P19" s="131">
        <f t="shared" si="9"/>
        <v>51028920</v>
      </c>
      <c r="Q19" s="131">
        <f t="shared" si="9"/>
        <v>50660400</v>
      </c>
      <c r="R19" s="131">
        <f t="shared" ref="R19" si="10">R9*$Y$9</f>
        <v>56965200</v>
      </c>
      <c r="S19" s="144">
        <f t="shared" si="2"/>
        <v>0.12445223488168274</v>
      </c>
      <c r="T19" s="118"/>
    </row>
    <row r="20" spans="1:20" x14ac:dyDescent="0.35">
      <c r="A20" s="97" t="s">
        <v>75</v>
      </c>
      <c r="B20" s="131">
        <f t="shared" ref="B20:Q20" si="11">B10*$Y$7</f>
        <v>13491350</v>
      </c>
      <c r="C20" s="131">
        <f t="shared" si="11"/>
        <v>24205000</v>
      </c>
      <c r="D20" s="131">
        <f t="shared" si="11"/>
        <v>4418000</v>
      </c>
      <c r="E20" s="131">
        <f t="shared" si="11"/>
        <v>4864500</v>
      </c>
      <c r="F20" s="131">
        <f t="shared" si="11"/>
        <v>6674000</v>
      </c>
      <c r="G20" s="131">
        <f t="shared" si="11"/>
        <v>7144000</v>
      </c>
      <c r="H20" s="131">
        <f t="shared" si="11"/>
        <v>5663500</v>
      </c>
      <c r="I20" s="131">
        <f t="shared" si="11"/>
        <v>4173600</v>
      </c>
      <c r="J20" s="131">
        <f t="shared" si="11"/>
        <v>1814200</v>
      </c>
      <c r="K20" s="131">
        <f t="shared" si="11"/>
        <v>2998600</v>
      </c>
      <c r="L20" s="131">
        <f t="shared" si="11"/>
        <v>3146650</v>
      </c>
      <c r="M20" s="131">
        <f t="shared" si="11"/>
        <v>2516850</v>
      </c>
      <c r="N20" s="131">
        <f t="shared" si="11"/>
        <v>5181750</v>
      </c>
      <c r="O20" s="131">
        <f t="shared" si="11"/>
        <v>5329800</v>
      </c>
      <c r="P20" s="131">
        <f t="shared" si="11"/>
        <v>5212300</v>
      </c>
      <c r="Q20" s="131">
        <f t="shared" si="11"/>
        <v>5400300</v>
      </c>
      <c r="R20" s="131">
        <f t="shared" ref="R20" si="12">R10*$Y$7</f>
        <v>3440400</v>
      </c>
      <c r="S20" s="144">
        <f t="shared" si="2"/>
        <v>-0.36292428198433418</v>
      </c>
    </row>
    <row r="21" spans="1:20" x14ac:dyDescent="0.35">
      <c r="A21" s="98" t="s">
        <v>431</v>
      </c>
      <c r="B21" s="145">
        <v>28725116675</v>
      </c>
      <c r="C21" s="145">
        <v>27530921049</v>
      </c>
      <c r="D21" s="145">
        <v>25850701998</v>
      </c>
      <c r="E21" s="145">
        <v>27833329414</v>
      </c>
      <c r="F21" s="145">
        <v>24007149170</v>
      </c>
      <c r="G21" s="145">
        <v>24452663072</v>
      </c>
      <c r="H21" s="145">
        <v>22628414403</v>
      </c>
      <c r="I21" s="145">
        <v>20566436618</v>
      </c>
      <c r="J21" s="145">
        <v>18557645653</v>
      </c>
      <c r="K21" s="145">
        <v>13549095336</v>
      </c>
      <c r="L21" s="145">
        <v>12530201079</v>
      </c>
      <c r="M21" s="145">
        <v>12747705104</v>
      </c>
      <c r="N21" s="145">
        <v>12183171488</v>
      </c>
      <c r="O21" s="145">
        <v>11486251734</v>
      </c>
      <c r="P21" s="145">
        <v>10953765007</v>
      </c>
      <c r="Q21" s="145">
        <v>11204968221</v>
      </c>
      <c r="R21" s="145">
        <v>9693139836</v>
      </c>
      <c r="S21" s="146">
        <f t="shared" si="2"/>
        <v>-0.13492482577206946</v>
      </c>
      <c r="T21" s="98"/>
    </row>
    <row r="23" spans="1:20" x14ac:dyDescent="0.35">
      <c r="A23" s="98" t="s">
        <v>434</v>
      </c>
      <c r="O23" s="107"/>
      <c r="P23" s="107"/>
      <c r="Q23" s="107"/>
      <c r="R23" s="107"/>
      <c r="S23" s="147"/>
    </row>
    <row r="24" spans="1:20" x14ac:dyDescent="0.35">
      <c r="A24" s="98"/>
      <c r="B24" s="143">
        <v>2007</v>
      </c>
      <c r="C24" s="143">
        <v>2008</v>
      </c>
      <c r="D24" s="143">
        <v>2009</v>
      </c>
      <c r="E24" s="143">
        <v>2010</v>
      </c>
      <c r="F24" s="143">
        <v>2011</v>
      </c>
      <c r="G24" s="143">
        <v>2012</v>
      </c>
      <c r="H24" s="143">
        <v>2013</v>
      </c>
      <c r="I24" s="143">
        <v>2014</v>
      </c>
      <c r="J24" s="143">
        <v>2015</v>
      </c>
      <c r="K24" s="143">
        <v>2016</v>
      </c>
      <c r="L24" s="143">
        <v>2017</v>
      </c>
      <c r="M24" s="143">
        <v>2018</v>
      </c>
      <c r="N24" s="143">
        <v>2019</v>
      </c>
      <c r="O24" s="143">
        <v>2020</v>
      </c>
      <c r="P24" s="143">
        <v>2021</v>
      </c>
      <c r="Q24" s="143">
        <v>2022</v>
      </c>
      <c r="R24" s="143">
        <v>2023</v>
      </c>
    </row>
    <row r="25" spans="1:20" x14ac:dyDescent="0.35">
      <c r="A25" s="97" t="s">
        <v>102</v>
      </c>
      <c r="B25" s="148">
        <f>B15/B$21</f>
        <v>0.92427693792822518</v>
      </c>
      <c r="C25" s="148">
        <f>C15/C$21</f>
        <v>0.93264145188969771</v>
      </c>
      <c r="D25" s="148">
        <f t="shared" ref="B25:Q30" si="13">D15/D$21</f>
        <v>0.93976840930198091</v>
      </c>
      <c r="E25" s="148">
        <f t="shared" si="13"/>
        <v>0.94794468478962401</v>
      </c>
      <c r="F25" s="148">
        <f t="shared" si="13"/>
        <v>0.93907405620539997</v>
      </c>
      <c r="G25" s="148">
        <f t="shared" si="13"/>
        <v>0.93997629686884032</v>
      </c>
      <c r="H25" s="148">
        <f t="shared" si="13"/>
        <v>0.93539452831453429</v>
      </c>
      <c r="I25" s="148">
        <f t="shared" si="13"/>
        <v>0.93377853089980534</v>
      </c>
      <c r="J25" s="148">
        <f>J15/J$21</f>
        <v>0.93593926976357489</v>
      </c>
      <c r="K25" s="148">
        <f t="shared" si="13"/>
        <v>0.919684416042993</v>
      </c>
      <c r="L25" s="148">
        <f t="shared" si="13"/>
        <v>0.9201060999988443</v>
      </c>
      <c r="M25" s="148">
        <f t="shared" si="13"/>
        <v>0.92950689267842979</v>
      </c>
      <c r="N25" s="148">
        <f t="shared" si="13"/>
        <v>0.93115165736391547</v>
      </c>
      <c r="O25" s="148">
        <f t="shared" si="13"/>
        <v>0.92672827938214508</v>
      </c>
      <c r="P25" s="148">
        <f t="shared" si="13"/>
        <v>0.92217733542254732</v>
      </c>
      <c r="Q25" s="148">
        <f>Q15/Q$21</f>
        <v>0.93413981508515698</v>
      </c>
      <c r="R25" s="148">
        <f>R15/R$21</f>
        <v>0.93457833088873643</v>
      </c>
    </row>
    <row r="26" spans="1:20" x14ac:dyDescent="0.35">
      <c r="A26" s="97" t="s">
        <v>58</v>
      </c>
      <c r="B26" s="149">
        <f t="shared" si="13"/>
        <v>6.8988162882718737E-2</v>
      </c>
      <c r="C26" s="149">
        <f t="shared" si="13"/>
        <v>5.7796794272445773E-2</v>
      </c>
      <c r="D26" s="149">
        <f t="shared" si="13"/>
        <v>5.5599183036158878E-2</v>
      </c>
      <c r="E26" s="149">
        <f t="shared" si="13"/>
        <v>4.8199349637460517E-2</v>
      </c>
      <c r="F26" s="149">
        <f t="shared" si="13"/>
        <v>5.617046182580953E-2</v>
      </c>
      <c r="G26" s="149">
        <f t="shared" si="13"/>
        <v>5.4877708004596681E-2</v>
      </c>
      <c r="H26" s="149">
        <f t="shared" si="13"/>
        <v>5.829283627690332E-2</v>
      </c>
      <c r="I26" s="149">
        <f t="shared" si="13"/>
        <v>5.814156210966813E-2</v>
      </c>
      <c r="J26" s="149">
        <f t="shared" si="13"/>
        <v>5.7536766891946214E-2</v>
      </c>
      <c r="K26" s="149">
        <f t="shared" si="13"/>
        <v>7.2247237156793737E-2</v>
      </c>
      <c r="L26" s="149">
        <f t="shared" si="13"/>
        <v>7.2713501264315986E-2</v>
      </c>
      <c r="M26" s="149">
        <f t="shared" si="13"/>
        <v>6.1163817145043993E-2</v>
      </c>
      <c r="N26" s="149">
        <f t="shared" si="13"/>
        <v>6.1443345908519811E-2</v>
      </c>
      <c r="O26" s="149">
        <f t="shared" si="13"/>
        <v>6.3312353310817665E-2</v>
      </c>
      <c r="P26" s="149">
        <f t="shared" si="13"/>
        <v>6.2969424627898632E-2</v>
      </c>
      <c r="Q26" s="149">
        <f t="shared" si="13"/>
        <v>5.8058853105960984E-2</v>
      </c>
      <c r="R26" s="149">
        <f t="shared" ref="R26" si="14">R16/R$21</f>
        <v>5.6936495432603394E-2</v>
      </c>
    </row>
    <row r="27" spans="1:20" x14ac:dyDescent="0.35">
      <c r="A27" s="97" t="s">
        <v>65</v>
      </c>
      <c r="B27" s="149">
        <f t="shared" si="13"/>
        <v>2.733395860088356E-3</v>
      </c>
      <c r="C27" s="149">
        <f t="shared" si="13"/>
        <v>3.0494290347416264E-3</v>
      </c>
      <c r="D27" s="149">
        <f t="shared" si="13"/>
        <v>2.1726129528066673E-3</v>
      </c>
      <c r="E27" s="149">
        <f t="shared" si="13"/>
        <v>2.3889229711252253E-3</v>
      </c>
      <c r="F27" s="149">
        <f t="shared" si="13"/>
        <v>2.0468354927125234E-3</v>
      </c>
      <c r="G27" s="149">
        <f t="shared" si="13"/>
        <v>2.1144480193326896E-3</v>
      </c>
      <c r="H27" s="149">
        <f t="shared" si="13"/>
        <v>1.8881548321978555E-3</v>
      </c>
      <c r="I27" s="149">
        <f t="shared" si="13"/>
        <v>2.2093645021729938E-3</v>
      </c>
      <c r="J27" s="149">
        <f t="shared" si="13"/>
        <v>2.2925408101604947E-3</v>
      </c>
      <c r="K27" s="149">
        <f t="shared" si="13"/>
        <v>2.564980106654111E-3</v>
      </c>
      <c r="L27" s="149">
        <f t="shared" si="13"/>
        <v>2.0338899463243003E-3</v>
      </c>
      <c r="M27" s="149">
        <f t="shared" si="13"/>
        <v>1.8677236259983065E-3</v>
      </c>
      <c r="N27" s="149">
        <f t="shared" si="13"/>
        <v>2.0999371982245549E-3</v>
      </c>
      <c r="O27" s="149">
        <f t="shared" si="13"/>
        <v>1.6967841599979337E-3</v>
      </c>
      <c r="P27" s="149">
        <f t="shared" si="13"/>
        <v>1.0633129332751625E-3</v>
      </c>
      <c r="Q27" s="149">
        <f t="shared" si="13"/>
        <v>1.1724598179027714E-3</v>
      </c>
      <c r="R27" s="149">
        <f t="shared" ref="R27" si="15">R17/R$21</f>
        <v>9.4086902224692099E-4</v>
      </c>
    </row>
    <row r="28" spans="1:20" x14ac:dyDescent="0.35">
      <c r="A28" s="97" t="s">
        <v>52</v>
      </c>
      <c r="B28" s="149">
        <f t="shared" si="13"/>
        <v>6.9974998630706168E-4</v>
      </c>
      <c r="C28" s="149">
        <f t="shared" si="13"/>
        <v>7.9856391149683544E-4</v>
      </c>
      <c r="D28" s="149">
        <f t="shared" si="13"/>
        <v>4.0292909650213208E-4</v>
      </c>
      <c r="E28" s="149">
        <f t="shared" si="13"/>
        <v>6.5267075058805606E-4</v>
      </c>
      <c r="F28" s="149">
        <f t="shared" si="13"/>
        <v>1.1079199704910234E-3</v>
      </c>
      <c r="G28" s="149">
        <f t="shared" si="13"/>
        <v>1.3367214811636694E-3</v>
      </c>
      <c r="H28" s="149">
        <f t="shared" si="13"/>
        <v>2.071378010197032E-3</v>
      </c>
      <c r="I28" s="149">
        <f t="shared" si="13"/>
        <v>1.1105861663954684E-3</v>
      </c>
      <c r="J28" s="149">
        <f t="shared" si="13"/>
        <v>1.6631204505734615E-3</v>
      </c>
      <c r="K28" s="149">
        <f t="shared" si="13"/>
        <v>1.5869399001769635E-3</v>
      </c>
      <c r="L28" s="149">
        <f t="shared" si="13"/>
        <v>1.0371102521075511E-3</v>
      </c>
      <c r="M28" s="149">
        <f t="shared" si="13"/>
        <v>3.4171797703675525E-3</v>
      </c>
      <c r="N28" s="149">
        <f t="shared" si="13"/>
        <v>1.2854780888068215E-3</v>
      </c>
      <c r="O28" s="149">
        <f t="shared" si="13"/>
        <v>3.9252491625742045E-3</v>
      </c>
      <c r="P28" s="149">
        <f t="shared" si="13"/>
        <v>8.6555079408232195E-3</v>
      </c>
      <c r="Q28" s="149">
        <f t="shared" si="13"/>
        <v>1.6256717235360735E-3</v>
      </c>
      <c r="R28" s="149">
        <f t="shared" ref="R28" si="16">R18/R$21</f>
        <v>1.3125158839398384E-3</v>
      </c>
    </row>
    <row r="29" spans="1:20" x14ac:dyDescent="0.35">
      <c r="A29" s="97" t="s">
        <v>70</v>
      </c>
      <c r="B29" s="149">
        <f t="shared" si="13"/>
        <v>2.8320824914456156E-3</v>
      </c>
      <c r="C29" s="149">
        <f t="shared" si="13"/>
        <v>4.8345676398950177E-3</v>
      </c>
      <c r="D29" s="149">
        <f t="shared" si="13"/>
        <v>1.8859611628253624E-3</v>
      </c>
      <c r="E29" s="149">
        <f t="shared" si="13"/>
        <v>6.3959937150190912E-4</v>
      </c>
      <c r="F29" s="149">
        <f t="shared" si="13"/>
        <v>1.3227259836283178E-3</v>
      </c>
      <c r="G29" s="149">
        <f t="shared" si="13"/>
        <v>1.4026693084106139E-3</v>
      </c>
      <c r="H29" s="149">
        <f t="shared" si="13"/>
        <v>2.1028198950471554E-3</v>
      </c>
      <c r="I29" s="149">
        <f t="shared" si="13"/>
        <v>4.5570237441119755E-3</v>
      </c>
      <c r="J29" s="149">
        <f t="shared" si="13"/>
        <v>2.4705418379722304E-3</v>
      </c>
      <c r="K29" s="149">
        <f t="shared" si="13"/>
        <v>3.6951131244147288E-3</v>
      </c>
      <c r="L29" s="149">
        <f t="shared" si="13"/>
        <v>3.8582732787124808E-3</v>
      </c>
      <c r="M29" s="149">
        <f t="shared" si="13"/>
        <v>3.8469512433741658E-3</v>
      </c>
      <c r="N29" s="149">
        <f t="shared" si="13"/>
        <v>3.5942611530282681E-3</v>
      </c>
      <c r="O29" s="149">
        <f t="shared" si="13"/>
        <v>3.8733183836035193E-3</v>
      </c>
      <c r="P29" s="149">
        <f t="shared" si="13"/>
        <v>4.6585735559773267E-3</v>
      </c>
      <c r="Q29" s="149">
        <f t="shared" si="13"/>
        <v>4.5212444159416594E-3</v>
      </c>
      <c r="R29" s="149">
        <f t="shared" ref="R29" si="17">R19/R$21</f>
        <v>5.8768573407383578E-3</v>
      </c>
    </row>
    <row r="30" spans="1:20" x14ac:dyDescent="0.35">
      <c r="A30" s="97" t="s">
        <v>75</v>
      </c>
      <c r="B30" s="149">
        <f t="shared" si="13"/>
        <v>4.6967085121508908E-4</v>
      </c>
      <c r="C30" s="149">
        <f t="shared" si="13"/>
        <v>8.7919325172301831E-4</v>
      </c>
      <c r="D30" s="149">
        <f t="shared" si="13"/>
        <v>1.7090444972603873E-4</v>
      </c>
      <c r="E30" s="149">
        <f t="shared" si="13"/>
        <v>1.7477247970029721E-4</v>
      </c>
      <c r="F30" s="149">
        <f t="shared" si="13"/>
        <v>2.7800052195868453E-4</v>
      </c>
      <c r="G30" s="149">
        <f t="shared" si="13"/>
        <v>2.9215631765606656E-4</v>
      </c>
      <c r="H30" s="149">
        <f t="shared" si="13"/>
        <v>2.5028267112030402E-4</v>
      </c>
      <c r="I30" s="149">
        <f t="shared" si="13"/>
        <v>2.0293257784614053E-4</v>
      </c>
      <c r="J30" s="149">
        <f t="shared" si="13"/>
        <v>9.7760245772702278E-5</v>
      </c>
      <c r="K30" s="149">
        <f t="shared" si="13"/>
        <v>2.2131366896745557E-4</v>
      </c>
      <c r="L30" s="149">
        <f t="shared" si="13"/>
        <v>2.5112525969544342E-4</v>
      </c>
      <c r="M30" s="149">
        <f t="shared" si="13"/>
        <v>1.9743553678616693E-4</v>
      </c>
      <c r="N30" s="149">
        <f t="shared" si="13"/>
        <v>4.2532028750509203E-4</v>
      </c>
      <c r="O30" s="149">
        <f t="shared" si="13"/>
        <v>4.640156008616344E-4</v>
      </c>
      <c r="P30" s="149">
        <f>P20/P$21</f>
        <v>4.7584551947837858E-4</v>
      </c>
      <c r="Q30" s="149">
        <f>Q20/Q$21</f>
        <v>4.8195585150156224E-4</v>
      </c>
      <c r="R30" s="149">
        <f>R20/R$21</f>
        <v>3.5493143173509874E-4</v>
      </c>
    </row>
    <row r="31" spans="1:20" x14ac:dyDescent="0.35">
      <c r="A31" s="98" t="s">
        <v>431</v>
      </c>
      <c r="B31" s="150">
        <f t="shared" ref="B31:E31" si="18">SUM(B25:B30)</f>
        <v>1</v>
      </c>
      <c r="C31" s="150">
        <f t="shared" si="18"/>
        <v>0.99999999999999989</v>
      </c>
      <c r="D31" s="150">
        <f t="shared" si="18"/>
        <v>0.99999999999999989</v>
      </c>
      <c r="E31" s="150">
        <f t="shared" si="18"/>
        <v>1</v>
      </c>
      <c r="F31" s="150">
        <f t="shared" ref="F31:L31" si="19">SUM(F25:F30)</f>
        <v>1</v>
      </c>
      <c r="G31" s="150">
        <f t="shared" si="19"/>
        <v>1</v>
      </c>
      <c r="H31" s="150">
        <f t="shared" si="19"/>
        <v>0.99999999999999989</v>
      </c>
      <c r="I31" s="150">
        <f t="shared" si="19"/>
        <v>1</v>
      </c>
      <c r="J31" s="150">
        <f t="shared" si="19"/>
        <v>1</v>
      </c>
      <c r="K31" s="150">
        <f t="shared" si="19"/>
        <v>1</v>
      </c>
      <c r="L31" s="150">
        <f t="shared" si="19"/>
        <v>0.99999999999999989</v>
      </c>
      <c r="M31" s="150">
        <f>SUM(M25:M30)</f>
        <v>1</v>
      </c>
      <c r="N31" s="150">
        <f t="shared" ref="N31:P31" si="20">SUM(N25:N30)</f>
        <v>1.0000000000000002</v>
      </c>
      <c r="O31" s="150">
        <f t="shared" si="20"/>
        <v>1</v>
      </c>
      <c r="P31" s="150">
        <f t="shared" si="20"/>
        <v>1.0000000000000002</v>
      </c>
      <c r="Q31" s="150">
        <f>SUM(Q25:Q30)</f>
        <v>1</v>
      </c>
      <c r="R31" s="150">
        <f>SUM(R25:R30)</f>
        <v>1</v>
      </c>
    </row>
    <row r="34" spans="1:21" x14ac:dyDescent="0.35">
      <c r="A34" s="98" t="s">
        <v>435</v>
      </c>
    </row>
    <row r="35" spans="1:21" x14ac:dyDescent="0.35">
      <c r="A35" s="98" t="s">
        <v>456</v>
      </c>
      <c r="B35" s="143">
        <v>2007</v>
      </c>
      <c r="C35" s="143">
        <v>2008</v>
      </c>
      <c r="D35" s="143">
        <v>2009</v>
      </c>
      <c r="E35" s="143">
        <v>2010</v>
      </c>
      <c r="F35" s="143">
        <v>2011</v>
      </c>
      <c r="G35" s="143">
        <v>2012</v>
      </c>
      <c r="H35" s="143">
        <v>2013</v>
      </c>
      <c r="I35" s="143">
        <v>2014</v>
      </c>
      <c r="J35" s="143">
        <v>2015</v>
      </c>
      <c r="K35" s="143">
        <v>2016</v>
      </c>
      <c r="L35" s="143">
        <v>2017</v>
      </c>
      <c r="M35" s="143">
        <v>2018</v>
      </c>
      <c r="N35" s="143">
        <v>2019</v>
      </c>
      <c r="O35" s="143">
        <v>2020</v>
      </c>
      <c r="P35" s="143">
        <v>2021</v>
      </c>
      <c r="Q35" s="143">
        <v>2022</v>
      </c>
      <c r="R35" s="143">
        <v>2023</v>
      </c>
    </row>
    <row r="36" spans="1:21" x14ac:dyDescent="0.35">
      <c r="A36" s="97" t="s">
        <v>102</v>
      </c>
      <c r="B36" s="151">
        <f>B15/1000000000</f>
        <v>26.549962881999999</v>
      </c>
      <c r="C36" s="151">
        <f t="shared" ref="C36:Q36" si="21">C15/1000000000</f>
        <v>25.676478179</v>
      </c>
      <c r="D36" s="151">
        <f t="shared" si="21"/>
        <v>24.293673095999999</v>
      </c>
      <c r="E36" s="151">
        <f t="shared" si="21"/>
        <v>26.384456677999999</v>
      </c>
      <c r="F36" s="151">
        <f t="shared" si="21"/>
        <v>22.544490949</v>
      </c>
      <c r="G36" s="151">
        <f t="shared" si="21"/>
        <v>22.984923683000002</v>
      </c>
      <c r="H36" s="151">
        <f t="shared" si="21"/>
        <v>21.166495016999999</v>
      </c>
      <c r="I36" s="151">
        <f t="shared" si="21"/>
        <v>19.204496971000001</v>
      </c>
      <c r="J36" s="151">
        <f t="shared" si="21"/>
        <v>17.368829321</v>
      </c>
      <c r="K36" s="151">
        <f t="shared" si="21"/>
        <v>12.460891832</v>
      </c>
      <c r="L36" s="151">
        <f t="shared" si="21"/>
        <v>11.529114447</v>
      </c>
      <c r="M36" s="151">
        <f t="shared" si="21"/>
        <v>11.84907976</v>
      </c>
      <c r="N36" s="151">
        <f t="shared" si="21"/>
        <v>11.344380322999999</v>
      </c>
      <c r="O36" s="151">
        <f t="shared" si="21"/>
        <v>10.644634306</v>
      </c>
      <c r="P36" s="151">
        <f t="shared" si="21"/>
        <v>10.101313827</v>
      </c>
      <c r="Q36" s="151">
        <f t="shared" si="21"/>
        <v>10.467006941999999</v>
      </c>
      <c r="R36" s="151">
        <f t="shared" ref="R36" si="22">R15/1000000000</f>
        <v>9.0589984490000006</v>
      </c>
      <c r="S36" s="151"/>
      <c r="U36" s="152"/>
    </row>
    <row r="37" spans="1:21" x14ac:dyDescent="0.35">
      <c r="A37" s="97" t="s">
        <v>58</v>
      </c>
      <c r="B37" s="151">
        <f t="shared" ref="B37:Q41" si="23">B16/1000000000</f>
        <v>1.981693028</v>
      </c>
      <c r="C37" s="151">
        <f t="shared" si="23"/>
        <v>1.5911989799999999</v>
      </c>
      <c r="D37" s="151">
        <f t="shared" si="23"/>
        <v>1.4372779120000001</v>
      </c>
      <c r="E37" s="151">
        <f t="shared" si="23"/>
        <v>1.341548376</v>
      </c>
      <c r="F37" s="151">
        <f t="shared" si="23"/>
        <v>1.3484926559999999</v>
      </c>
      <c r="G37" s="151">
        <f t="shared" si="23"/>
        <v>1.341906104</v>
      </c>
      <c r="H37" s="151">
        <f t="shared" si="23"/>
        <v>1.3190744560000001</v>
      </c>
      <c r="I37" s="151">
        <f t="shared" si="23"/>
        <v>1.1957647520000001</v>
      </c>
      <c r="J37" s="151">
        <f t="shared" si="23"/>
        <v>1.0677469319999999</v>
      </c>
      <c r="K37" s="151">
        <f t="shared" si="23"/>
        <v>0.97888470400000005</v>
      </c>
      <c r="L37" s="151">
        <f t="shared" si="23"/>
        <v>0.91111479200000001</v>
      </c>
      <c r="M37" s="151">
        <f t="shared" si="23"/>
        <v>0.77969830399999995</v>
      </c>
      <c r="N37" s="151">
        <f t="shared" si="23"/>
        <v>0.74857481999999997</v>
      </c>
      <c r="O37" s="151">
        <f t="shared" si="23"/>
        <v>0.72722162800000001</v>
      </c>
      <c r="P37" s="151">
        <f t="shared" si="23"/>
        <v>0.68975228</v>
      </c>
      <c r="Q37" s="151">
        <f t="shared" si="23"/>
        <v>0.650547604</v>
      </c>
      <c r="R37" s="151">
        <f t="shared" ref="R37" si="24">R16/1000000000</f>
        <v>0.55189341199999997</v>
      </c>
      <c r="U37" s="152"/>
    </row>
    <row r="38" spans="1:21" x14ac:dyDescent="0.35">
      <c r="A38" s="97" t="s">
        <v>65</v>
      </c>
      <c r="B38" s="151">
        <f t="shared" si="23"/>
        <v>7.8517114999999998E-2</v>
      </c>
      <c r="C38" s="151">
        <f t="shared" si="23"/>
        <v>8.3953589999999995E-2</v>
      </c>
      <c r="D38" s="151">
        <f t="shared" si="23"/>
        <v>5.6163570000000003E-2</v>
      </c>
      <c r="E38" s="151">
        <f t="shared" si="23"/>
        <v>6.6491679999999997E-2</v>
      </c>
      <c r="F38" s="151">
        <f t="shared" si="23"/>
        <v>4.9138685000000001E-2</v>
      </c>
      <c r="G38" s="151">
        <f t="shared" si="23"/>
        <v>5.1703884999999998E-2</v>
      </c>
      <c r="H38" s="151">
        <f t="shared" si="23"/>
        <v>4.2725949999999999E-2</v>
      </c>
      <c r="I38" s="151">
        <f t="shared" si="23"/>
        <v>4.5438754999999997E-2</v>
      </c>
      <c r="J38" s="151">
        <f t="shared" si="23"/>
        <v>4.2544159999999998E-2</v>
      </c>
      <c r="K38" s="151">
        <f t="shared" si="23"/>
        <v>3.4753159999999998E-2</v>
      </c>
      <c r="L38" s="151">
        <f t="shared" si="23"/>
        <v>2.5485049999999999E-2</v>
      </c>
      <c r="M38" s="151">
        <f t="shared" si="23"/>
        <v>2.3809190000000001E-2</v>
      </c>
      <c r="N38" s="151">
        <f t="shared" si="23"/>
        <v>2.5583894999999999E-2</v>
      </c>
      <c r="O38" s="151">
        <f t="shared" si="23"/>
        <v>1.948969E-2</v>
      </c>
      <c r="P38" s="151">
        <f t="shared" si="23"/>
        <v>1.1647279999999999E-2</v>
      </c>
      <c r="Q38" s="151">
        <f t="shared" si="23"/>
        <v>1.3137375E-2</v>
      </c>
      <c r="R38" s="151">
        <f t="shared" ref="R38" si="25">R17/1000000000</f>
        <v>9.1199750000000007E-3</v>
      </c>
      <c r="U38" s="152"/>
    </row>
    <row r="39" spans="1:21" x14ac:dyDescent="0.35">
      <c r="A39" s="97" t="s">
        <v>52</v>
      </c>
      <c r="B39" s="151">
        <f t="shared" si="23"/>
        <v>2.0100400000000001E-2</v>
      </c>
      <c r="C39" s="151">
        <f t="shared" si="23"/>
        <v>2.19852E-2</v>
      </c>
      <c r="D39" s="151">
        <f t="shared" si="23"/>
        <v>1.0416E-2</v>
      </c>
      <c r="E39" s="151">
        <f t="shared" si="23"/>
        <v>1.8166000000000002E-2</v>
      </c>
      <c r="F39" s="151">
        <f t="shared" si="23"/>
        <v>2.6598E-2</v>
      </c>
      <c r="G39" s="151">
        <f t="shared" si="23"/>
        <v>3.2686399999999997E-2</v>
      </c>
      <c r="H39" s="151">
        <f t="shared" si="23"/>
        <v>4.6871999999999997E-2</v>
      </c>
      <c r="I39" s="151">
        <f t="shared" si="23"/>
        <v>2.2840800000000001E-2</v>
      </c>
      <c r="J39" s="151">
        <f t="shared" si="23"/>
        <v>3.0863600000000001E-2</v>
      </c>
      <c r="K39" s="151">
        <f t="shared" si="23"/>
        <v>2.1501599999999999E-2</v>
      </c>
      <c r="L39" s="151">
        <f t="shared" si="23"/>
        <v>1.29952E-2</v>
      </c>
      <c r="M39" s="151">
        <f t="shared" si="23"/>
        <v>4.3561200000000001E-2</v>
      </c>
      <c r="N39" s="151">
        <f t="shared" si="23"/>
        <v>1.56612E-2</v>
      </c>
      <c r="O39" s="151">
        <f t="shared" si="23"/>
        <v>4.5086399999999999E-2</v>
      </c>
      <c r="P39" s="151">
        <f t="shared" si="23"/>
        <v>9.4810400000000003E-2</v>
      </c>
      <c r="Q39" s="151">
        <f t="shared" si="23"/>
        <v>1.8215599999999998E-2</v>
      </c>
      <c r="R39" s="151">
        <f t="shared" ref="R39" si="26">R18/1000000000</f>
        <v>1.27224E-2</v>
      </c>
      <c r="U39" s="152"/>
    </row>
    <row r="40" spans="1:21" x14ac:dyDescent="0.35">
      <c r="A40" s="97" t="s">
        <v>70</v>
      </c>
      <c r="B40" s="151">
        <f t="shared" si="23"/>
        <v>8.1351900000000005E-2</v>
      </c>
      <c r="C40" s="151">
        <f t="shared" si="23"/>
        <v>0.1331001</v>
      </c>
      <c r="D40" s="151">
        <f t="shared" si="23"/>
        <v>4.8753419999999999E-2</v>
      </c>
      <c r="E40" s="151">
        <f t="shared" si="23"/>
        <v>1.7802180000000001E-2</v>
      </c>
      <c r="F40" s="151">
        <f t="shared" si="23"/>
        <v>3.1754880000000006E-2</v>
      </c>
      <c r="G40" s="151">
        <f t="shared" si="23"/>
        <v>3.4299000000000003E-2</v>
      </c>
      <c r="H40" s="151">
        <f t="shared" si="23"/>
        <v>4.7583479999999997E-2</v>
      </c>
      <c r="I40" s="151">
        <f t="shared" si="23"/>
        <v>9.3721739999999998E-2</v>
      </c>
      <c r="J40" s="151">
        <f t="shared" si="23"/>
        <v>4.5847439999999989E-2</v>
      </c>
      <c r="K40" s="151">
        <f t="shared" si="23"/>
        <v>5.0065439999999996E-2</v>
      </c>
      <c r="L40" s="151">
        <f t="shared" si="23"/>
        <v>4.8344939999999996E-2</v>
      </c>
      <c r="M40" s="151">
        <f t="shared" si="23"/>
        <v>4.9039800000000001E-2</v>
      </c>
      <c r="N40" s="151">
        <f t="shared" si="23"/>
        <v>4.3789500000000002E-2</v>
      </c>
      <c r="O40" s="151">
        <f t="shared" si="23"/>
        <v>4.4489910000000001E-2</v>
      </c>
      <c r="P40" s="151">
        <f t="shared" si="23"/>
        <v>5.1028919999999998E-2</v>
      </c>
      <c r="Q40" s="151">
        <f t="shared" si="23"/>
        <v>5.0660400000000001E-2</v>
      </c>
      <c r="R40" s="151">
        <f t="shared" ref="R40" si="27">R19/1000000000</f>
        <v>5.6965200000000001E-2</v>
      </c>
      <c r="U40" s="152"/>
    </row>
    <row r="41" spans="1:21" x14ac:dyDescent="0.35">
      <c r="A41" s="97" t="s">
        <v>75</v>
      </c>
      <c r="B41" s="151">
        <f t="shared" si="23"/>
        <v>1.3491349999999999E-2</v>
      </c>
      <c r="C41" s="151">
        <f t="shared" si="23"/>
        <v>2.4205000000000001E-2</v>
      </c>
      <c r="D41" s="151">
        <f t="shared" si="23"/>
        <v>4.4180000000000001E-3</v>
      </c>
      <c r="E41" s="151">
        <f t="shared" si="23"/>
        <v>4.8644999999999999E-3</v>
      </c>
      <c r="F41" s="151">
        <f t="shared" si="23"/>
        <v>6.6740000000000002E-3</v>
      </c>
      <c r="G41" s="151">
        <f t="shared" si="23"/>
        <v>7.1440000000000002E-3</v>
      </c>
      <c r="H41" s="151">
        <f t="shared" si="23"/>
        <v>5.6635000000000001E-3</v>
      </c>
      <c r="I41" s="151">
        <f t="shared" si="23"/>
        <v>4.1736000000000004E-3</v>
      </c>
      <c r="J41" s="151">
        <f t="shared" si="23"/>
        <v>1.8142E-3</v>
      </c>
      <c r="K41" s="151">
        <f t="shared" si="23"/>
        <v>2.9986000000000001E-3</v>
      </c>
      <c r="L41" s="151">
        <f t="shared" si="23"/>
        <v>3.14665E-3</v>
      </c>
      <c r="M41" s="151">
        <f t="shared" si="23"/>
        <v>2.5168500000000002E-3</v>
      </c>
      <c r="N41" s="151">
        <f t="shared" si="23"/>
        <v>5.1817499999999997E-3</v>
      </c>
      <c r="O41" s="151">
        <f t="shared" si="23"/>
        <v>5.3298E-3</v>
      </c>
      <c r="P41" s="151">
        <f t="shared" si="23"/>
        <v>5.2122999999999996E-3</v>
      </c>
      <c r="Q41" s="151">
        <f t="shared" si="23"/>
        <v>5.4003000000000002E-3</v>
      </c>
      <c r="R41" s="151">
        <f t="shared" ref="R41" si="28">R20/1000000000</f>
        <v>3.4404000000000001E-3</v>
      </c>
      <c r="U41" s="152"/>
    </row>
    <row r="42" spans="1:21" x14ac:dyDescent="0.35">
      <c r="A42" s="98" t="s">
        <v>436</v>
      </c>
      <c r="B42" s="151">
        <f>SUM(B37:B41)</f>
        <v>2.1751537929999998</v>
      </c>
      <c r="C42" s="151">
        <f t="shared" ref="C42:Q42" si="29">SUM(C37:C41)</f>
        <v>1.85444287</v>
      </c>
      <c r="D42" s="151">
        <f t="shared" si="29"/>
        <v>1.5570289020000001</v>
      </c>
      <c r="E42" s="151">
        <f t="shared" si="29"/>
        <v>1.4488727359999998</v>
      </c>
      <c r="F42" s="151">
        <f t="shared" si="29"/>
        <v>1.4626582209999999</v>
      </c>
      <c r="G42" s="151">
        <f t="shared" si="29"/>
        <v>1.4677393890000001</v>
      </c>
      <c r="H42" s="151">
        <f t="shared" si="29"/>
        <v>1.4619193859999999</v>
      </c>
      <c r="I42" s="151">
        <f t="shared" si="29"/>
        <v>1.3619396470000003</v>
      </c>
      <c r="J42" s="151">
        <f t="shared" si="29"/>
        <v>1.188816332</v>
      </c>
      <c r="K42" s="151">
        <f t="shared" si="29"/>
        <v>1.088203504</v>
      </c>
      <c r="L42" s="151">
        <f t="shared" si="29"/>
        <v>1.001086632</v>
      </c>
      <c r="M42" s="151">
        <f t="shared" si="29"/>
        <v>0.89862534399999994</v>
      </c>
      <c r="N42" s="151">
        <f t="shared" si="29"/>
        <v>0.83879116500000006</v>
      </c>
      <c r="O42" s="151">
        <f t="shared" si="29"/>
        <v>0.84161742800000006</v>
      </c>
      <c r="P42" s="151">
        <f t="shared" si="29"/>
        <v>0.85245117999999998</v>
      </c>
      <c r="Q42" s="151">
        <f t="shared" si="29"/>
        <v>0.73796127900000008</v>
      </c>
      <c r="R42" s="151">
        <f t="shared" ref="R42" si="30">SUM(R37:R41)</f>
        <v>0.634141387</v>
      </c>
      <c r="U42" s="152"/>
    </row>
    <row r="43" spans="1:21" x14ac:dyDescent="0.35">
      <c r="N43" s="151">
        <f t="shared" ref="N43:P43" si="31">SUM(N36:N41)</f>
        <v>12.183171488000001</v>
      </c>
      <c r="O43" s="151">
        <f t="shared" si="31"/>
        <v>11.486251734000001</v>
      </c>
      <c r="P43" s="151">
        <f t="shared" si="31"/>
        <v>10.953765007000001</v>
      </c>
      <c r="Q43" s="151">
        <f>SUM(Q36:Q41)</f>
        <v>11.204968220999998</v>
      </c>
      <c r="R43" s="151">
        <f>SUM(R36:R41)</f>
        <v>9.6931398360000021</v>
      </c>
      <c r="S43" s="151"/>
      <c r="U43" s="152"/>
    </row>
    <row r="44" spans="1:21" x14ac:dyDescent="0.35">
      <c r="Q44" s="142"/>
      <c r="R44" s="142"/>
    </row>
  </sheetData>
  <pageMargins left="0.7" right="0.7" top="0.75" bottom="0.75" header="0.3" footer="0.3"/>
  <pageSetup paperSize="9" orientation="portrait" r:id="rId1"/>
  <headerFooter>
    <oddHeader>&amp;C&amp;"Calibri"&amp;10&amp;K0000FF OFFICIAL - CONFIDENTIAL&amp;1#_x000D_</oddHeader>
    <oddFooter>&amp;C_x000D_&amp;1#&amp;"Calibri"&amp;10&amp;K0000FF OFFICIAL - CONFIDENTIAL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9AAD-9ABD-4708-AF28-D9690C09D49F}">
  <sheetPr>
    <tabColor theme="4" tint="0.39997558519241921"/>
  </sheetPr>
  <dimension ref="A1:U36"/>
  <sheetViews>
    <sheetView topLeftCell="A28" zoomScale="90" zoomScaleNormal="90" workbookViewId="0"/>
  </sheetViews>
  <sheetFormatPr defaultRowHeight="14" x14ac:dyDescent="0.3"/>
  <cols>
    <col min="1" max="1" width="29.1796875" style="4" bestFit="1" customWidth="1"/>
    <col min="2" max="15" width="16" style="4" customWidth="1"/>
    <col min="16" max="16" width="16.453125" style="4" customWidth="1"/>
    <col min="17" max="18" width="15.54296875" style="4" customWidth="1"/>
    <col min="19" max="19" width="20.1796875" style="4" customWidth="1"/>
    <col min="20" max="20" width="16.453125" style="4" customWidth="1"/>
    <col min="21" max="21" width="13.81640625" style="4" customWidth="1"/>
    <col min="22" max="16384" width="8.7265625" style="4"/>
  </cols>
  <sheetData>
    <row r="1" spans="1:21" ht="18" x14ac:dyDescent="0.4">
      <c r="A1" s="3" t="s">
        <v>437</v>
      </c>
      <c r="F1" s="5"/>
    </row>
    <row r="3" spans="1:21" ht="18" x14ac:dyDescent="0.4">
      <c r="A3" s="18" t="s">
        <v>453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21" x14ac:dyDescent="0.3">
      <c r="A4" s="10" t="s">
        <v>438</v>
      </c>
      <c r="B4" s="22">
        <v>2007</v>
      </c>
      <c r="C4" s="22">
        <v>2008</v>
      </c>
      <c r="D4" s="22">
        <v>2009</v>
      </c>
      <c r="E4" s="22">
        <v>2010</v>
      </c>
      <c r="F4" s="23">
        <v>2011</v>
      </c>
      <c r="G4" s="23">
        <v>2012</v>
      </c>
      <c r="H4" s="23">
        <v>2013</v>
      </c>
      <c r="I4" s="23">
        <v>2014</v>
      </c>
      <c r="J4" s="23">
        <v>2015</v>
      </c>
      <c r="K4" s="23">
        <v>2016</v>
      </c>
      <c r="L4" s="23">
        <v>2017</v>
      </c>
      <c r="M4" s="24">
        <v>2018</v>
      </c>
      <c r="N4" s="24">
        <v>2019</v>
      </c>
      <c r="O4" s="24">
        <v>2020</v>
      </c>
      <c r="P4" s="24">
        <v>2021</v>
      </c>
      <c r="Q4" s="24">
        <v>2022</v>
      </c>
      <c r="R4" s="24">
        <v>2023</v>
      </c>
      <c r="S4" s="24" t="s">
        <v>439</v>
      </c>
      <c r="T4" s="24" t="s">
        <v>440</v>
      </c>
      <c r="U4" s="24" t="s">
        <v>441</v>
      </c>
    </row>
    <row r="5" spans="1:21" x14ac:dyDescent="0.3">
      <c r="A5" s="4" t="s">
        <v>102</v>
      </c>
      <c r="B5" s="15">
        <v>26549962882</v>
      </c>
      <c r="C5" s="15">
        <v>25676478179</v>
      </c>
      <c r="D5" s="15">
        <v>24293673096</v>
      </c>
      <c r="E5" s="15">
        <v>26384456678</v>
      </c>
      <c r="F5" s="15">
        <v>22544490949</v>
      </c>
      <c r="G5" s="15">
        <v>22984923683</v>
      </c>
      <c r="H5" s="15">
        <v>21166495017</v>
      </c>
      <c r="I5" s="15">
        <v>19204496971</v>
      </c>
      <c r="J5" s="15">
        <v>17368829321</v>
      </c>
      <c r="K5" s="15">
        <v>12460891832</v>
      </c>
      <c r="L5" s="15">
        <v>11529114447</v>
      </c>
      <c r="M5" s="15">
        <v>11849079760</v>
      </c>
      <c r="N5" s="15">
        <v>11344380323</v>
      </c>
      <c r="O5" s="15">
        <v>10644634306</v>
      </c>
      <c r="P5" s="15">
        <v>10101313827</v>
      </c>
      <c r="Q5" s="15">
        <v>10467006942</v>
      </c>
      <c r="R5" s="15">
        <v>9058998449</v>
      </c>
      <c r="S5" s="25">
        <f>(R5-Q5)/Q5</f>
        <v>-0.13451873117139279</v>
      </c>
      <c r="T5" s="26">
        <f>AVERAGE(M5:Q5)</f>
        <v>10881283031.6</v>
      </c>
      <c r="U5" s="25">
        <f>(R5-T5)/T5</f>
        <v>-0.16746964280847759</v>
      </c>
    </row>
    <row r="6" spans="1:21" x14ac:dyDescent="0.3">
      <c r="A6" s="4" t="s">
        <v>58</v>
      </c>
      <c r="B6" s="15">
        <v>70774751</v>
      </c>
      <c r="C6" s="15">
        <v>56828535</v>
      </c>
      <c r="D6" s="15">
        <v>51331354</v>
      </c>
      <c r="E6" s="15">
        <v>47912442</v>
      </c>
      <c r="F6" s="15">
        <v>48160452</v>
      </c>
      <c r="G6" s="15">
        <v>47925218</v>
      </c>
      <c r="H6" s="15">
        <v>47109802</v>
      </c>
      <c r="I6" s="15">
        <v>42705884</v>
      </c>
      <c r="J6" s="15">
        <v>38133819</v>
      </c>
      <c r="K6" s="15">
        <v>34960168</v>
      </c>
      <c r="L6" s="15">
        <v>32539814</v>
      </c>
      <c r="M6" s="15">
        <v>27846368</v>
      </c>
      <c r="N6" s="15">
        <v>26734815</v>
      </c>
      <c r="O6" s="15">
        <v>25972201</v>
      </c>
      <c r="P6" s="15">
        <v>24634010</v>
      </c>
      <c r="Q6" s="15">
        <v>23233843</v>
      </c>
      <c r="R6" s="15">
        <v>19710479</v>
      </c>
      <c r="S6" s="25">
        <f t="shared" ref="S6:S11" si="0">(R6-Q6)/Q6</f>
        <v>-0.15164792152550916</v>
      </c>
      <c r="T6" s="26">
        <f t="shared" ref="T6:T11" si="1">AVERAGE(M6:Q6)</f>
        <v>25684247.399999999</v>
      </c>
      <c r="U6" s="25">
        <f t="shared" ref="U6:U11" si="2">(R6-T6)/T6</f>
        <v>-0.23258491117010494</v>
      </c>
    </row>
    <row r="7" spans="1:21" x14ac:dyDescent="0.3">
      <c r="A7" s="4" t="s">
        <v>65</v>
      </c>
      <c r="B7" s="15">
        <v>296291</v>
      </c>
      <c r="C7" s="15">
        <v>316806</v>
      </c>
      <c r="D7" s="15">
        <v>211938</v>
      </c>
      <c r="E7" s="15">
        <v>250912</v>
      </c>
      <c r="F7" s="15">
        <v>185429</v>
      </c>
      <c r="G7" s="15">
        <v>195109</v>
      </c>
      <c r="H7" s="15">
        <v>161230</v>
      </c>
      <c r="I7" s="15">
        <v>171467</v>
      </c>
      <c r="J7" s="15">
        <v>160544</v>
      </c>
      <c r="K7" s="15">
        <v>131144</v>
      </c>
      <c r="L7" s="15">
        <v>96170</v>
      </c>
      <c r="M7" s="15">
        <v>89846</v>
      </c>
      <c r="N7" s="15">
        <v>96543</v>
      </c>
      <c r="O7" s="15">
        <v>73546</v>
      </c>
      <c r="P7" s="15">
        <v>43952</v>
      </c>
      <c r="Q7" s="15">
        <v>49575</v>
      </c>
      <c r="R7" s="15">
        <v>34415</v>
      </c>
      <c r="S7" s="25">
        <f t="shared" si="0"/>
        <v>-0.30579929399899142</v>
      </c>
      <c r="T7" s="26">
        <f t="shared" si="1"/>
        <v>70692.399999999994</v>
      </c>
      <c r="U7" s="25">
        <f t="shared" si="2"/>
        <v>-0.51317256168979974</v>
      </c>
    </row>
    <row r="8" spans="1:21" x14ac:dyDescent="0.3">
      <c r="A8" s="4" t="s">
        <v>52</v>
      </c>
      <c r="B8" s="15">
        <v>1621</v>
      </c>
      <c r="C8" s="15">
        <v>1773</v>
      </c>
      <c r="D8" s="15">
        <v>840</v>
      </c>
      <c r="E8" s="15">
        <v>1465</v>
      </c>
      <c r="F8" s="15">
        <v>2145</v>
      </c>
      <c r="G8" s="15">
        <v>2636</v>
      </c>
      <c r="H8" s="15">
        <v>3780</v>
      </c>
      <c r="I8" s="15">
        <v>1842</v>
      </c>
      <c r="J8" s="15">
        <v>2489</v>
      </c>
      <c r="K8" s="15">
        <v>1734</v>
      </c>
      <c r="L8" s="15">
        <v>1048</v>
      </c>
      <c r="M8" s="15">
        <v>3513</v>
      </c>
      <c r="N8" s="15">
        <v>1263</v>
      </c>
      <c r="O8" s="15">
        <v>3636</v>
      </c>
      <c r="P8" s="15">
        <v>7646</v>
      </c>
      <c r="Q8" s="15">
        <v>1469</v>
      </c>
      <c r="R8" s="15">
        <v>1026</v>
      </c>
      <c r="S8" s="25">
        <f t="shared" si="0"/>
        <v>-0.30156569094622193</v>
      </c>
      <c r="T8" s="26">
        <f t="shared" si="1"/>
        <v>3505.4</v>
      </c>
      <c r="U8" s="25">
        <f t="shared" si="2"/>
        <v>-0.70730872368345976</v>
      </c>
    </row>
    <row r="9" spans="1:21" x14ac:dyDescent="0.3">
      <c r="A9" s="4" t="s">
        <v>70</v>
      </c>
      <c r="B9" s="15">
        <v>7329</v>
      </c>
      <c r="C9" s="15">
        <v>11991</v>
      </c>
      <c r="D9" s="15">
        <v>4392.2</v>
      </c>
      <c r="E9" s="15">
        <v>1603.8</v>
      </c>
      <c r="F9" s="15">
        <v>2860.8</v>
      </c>
      <c r="G9" s="15">
        <v>3090</v>
      </c>
      <c r="H9" s="15">
        <v>4286.8</v>
      </c>
      <c r="I9" s="15">
        <v>8443.4</v>
      </c>
      <c r="J9" s="15">
        <v>4130.3999999999996</v>
      </c>
      <c r="K9" s="15">
        <v>4510.3999999999996</v>
      </c>
      <c r="L9" s="15">
        <v>4355.3999999999996</v>
      </c>
      <c r="M9" s="15">
        <v>4418</v>
      </c>
      <c r="N9" s="15">
        <v>3945</v>
      </c>
      <c r="O9" s="15">
        <v>4008.1</v>
      </c>
      <c r="P9" s="15">
        <v>4597.2</v>
      </c>
      <c r="Q9" s="15">
        <v>4564</v>
      </c>
      <c r="R9" s="15">
        <v>5132</v>
      </c>
      <c r="S9" s="25">
        <f t="shared" si="0"/>
        <v>0.12445223488168274</v>
      </c>
      <c r="T9" s="26">
        <f t="shared" si="1"/>
        <v>4306.46</v>
      </c>
      <c r="U9" s="25">
        <f t="shared" si="2"/>
        <v>0.19169805362176823</v>
      </c>
    </row>
    <row r="10" spans="1:21" x14ac:dyDescent="0.3">
      <c r="A10" s="4" t="s">
        <v>75</v>
      </c>
      <c r="B10" s="15">
        <v>574.1</v>
      </c>
      <c r="C10" s="15">
        <v>1030</v>
      </c>
      <c r="D10" s="15">
        <v>188</v>
      </c>
      <c r="E10" s="15">
        <v>207</v>
      </c>
      <c r="F10" s="15">
        <v>284</v>
      </c>
      <c r="G10" s="15">
        <v>304</v>
      </c>
      <c r="H10" s="15">
        <v>241</v>
      </c>
      <c r="I10" s="15">
        <v>177.6</v>
      </c>
      <c r="J10" s="15">
        <v>77.2</v>
      </c>
      <c r="K10" s="15">
        <v>127.6</v>
      </c>
      <c r="L10" s="15">
        <v>133.9</v>
      </c>
      <c r="M10" s="15">
        <v>107.1</v>
      </c>
      <c r="N10" s="15">
        <v>220.5</v>
      </c>
      <c r="O10" s="15">
        <v>226.8</v>
      </c>
      <c r="P10" s="15">
        <v>221.8</v>
      </c>
      <c r="Q10" s="15">
        <v>229.8</v>
      </c>
      <c r="R10" s="15">
        <v>146.4</v>
      </c>
      <c r="S10" s="25">
        <f t="shared" si="0"/>
        <v>-0.36292428198433418</v>
      </c>
      <c r="T10" s="26">
        <f t="shared" si="1"/>
        <v>201.2</v>
      </c>
      <c r="U10" s="25">
        <f t="shared" si="2"/>
        <v>-0.27236580516898601</v>
      </c>
    </row>
    <row r="11" spans="1:21" x14ac:dyDescent="0.3">
      <c r="A11" s="10" t="s">
        <v>431</v>
      </c>
      <c r="B11" s="21">
        <f>SUM(B5:B10)</f>
        <v>26621043448.099998</v>
      </c>
      <c r="C11" s="21">
        <f t="shared" ref="C11:R11" si="3">SUM(C5:C10)</f>
        <v>25733638314</v>
      </c>
      <c r="D11" s="21">
        <f t="shared" si="3"/>
        <v>24345221808.200001</v>
      </c>
      <c r="E11" s="21">
        <f t="shared" si="3"/>
        <v>26432623307.799999</v>
      </c>
      <c r="F11" s="21">
        <f t="shared" si="3"/>
        <v>22592842119.799999</v>
      </c>
      <c r="G11" s="21">
        <f t="shared" si="3"/>
        <v>23033050040</v>
      </c>
      <c r="H11" s="21">
        <f t="shared" si="3"/>
        <v>21213774356.799999</v>
      </c>
      <c r="I11" s="21">
        <f t="shared" si="3"/>
        <v>19247384785</v>
      </c>
      <c r="J11" s="21">
        <f t="shared" si="3"/>
        <v>17407130380.600002</v>
      </c>
      <c r="K11" s="21">
        <f t="shared" si="3"/>
        <v>12495989516</v>
      </c>
      <c r="L11" s="21">
        <f t="shared" si="3"/>
        <v>11561755968.299999</v>
      </c>
      <c r="M11" s="21">
        <f t="shared" si="3"/>
        <v>11877024012.1</v>
      </c>
      <c r="N11" s="21">
        <f t="shared" si="3"/>
        <v>11371217109.5</v>
      </c>
      <c r="O11" s="21">
        <f t="shared" si="3"/>
        <v>10670687923.9</v>
      </c>
      <c r="P11" s="21">
        <f t="shared" si="3"/>
        <v>10126004254</v>
      </c>
      <c r="Q11" s="21">
        <f t="shared" si="3"/>
        <v>10490296622.799999</v>
      </c>
      <c r="R11" s="21">
        <f t="shared" si="3"/>
        <v>9078749647.3999996</v>
      </c>
      <c r="S11" s="27">
        <f t="shared" si="0"/>
        <v>-0.13455739395701083</v>
      </c>
      <c r="T11" s="28">
        <f t="shared" si="1"/>
        <v>10907045984.460001</v>
      </c>
      <c r="U11" s="29">
        <f t="shared" si="2"/>
        <v>-0.16762525248952811</v>
      </c>
    </row>
    <row r="12" spans="1:21" x14ac:dyDescent="0.3">
      <c r="A12" s="1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6"/>
    </row>
    <row r="13" spans="1:21" x14ac:dyDescent="0.3">
      <c r="A13" s="10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5" spans="1:21" ht="18" x14ac:dyDescent="0.4">
      <c r="A15" s="3" t="s">
        <v>442</v>
      </c>
    </row>
    <row r="16" spans="1:21" ht="18" x14ac:dyDescent="0.4">
      <c r="A16" s="18" t="s">
        <v>443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8" x14ac:dyDescent="0.3">
      <c r="B17" s="10">
        <v>2007</v>
      </c>
      <c r="C17" s="10">
        <v>2008</v>
      </c>
      <c r="D17" s="10">
        <v>2009</v>
      </c>
      <c r="E17" s="10">
        <v>2010</v>
      </c>
      <c r="F17" s="19">
        <v>2011</v>
      </c>
      <c r="G17" s="19">
        <v>2012</v>
      </c>
      <c r="H17" s="19">
        <v>2013</v>
      </c>
      <c r="I17" s="19">
        <v>2014</v>
      </c>
      <c r="J17" s="19">
        <v>2015</v>
      </c>
      <c r="K17" s="19">
        <v>2016</v>
      </c>
      <c r="L17" s="19">
        <v>2017</v>
      </c>
      <c r="M17" s="19">
        <v>2018</v>
      </c>
      <c r="N17" s="19">
        <v>2019</v>
      </c>
      <c r="O17" s="19">
        <v>2020</v>
      </c>
      <c r="P17" s="19">
        <v>2021</v>
      </c>
      <c r="Q17" s="19">
        <v>2022</v>
      </c>
      <c r="R17" s="19">
        <v>2023</v>
      </c>
    </row>
    <row r="18" spans="1:18" x14ac:dyDescent="0.3">
      <c r="A18" s="4" t="s">
        <v>102</v>
      </c>
      <c r="B18" s="6">
        <v>1</v>
      </c>
      <c r="C18" s="6">
        <f t="shared" ref="C18:Q23" si="4">C5/$B5</f>
        <v>0.9671003418391898</v>
      </c>
      <c r="D18" s="6">
        <f t="shared" si="4"/>
        <v>0.91501721505118605</v>
      </c>
      <c r="E18" s="6">
        <f>E5/$B5</f>
        <v>0.99376623595537272</v>
      </c>
      <c r="F18" s="6">
        <f t="shared" si="4"/>
        <v>0.84913455620250311</v>
      </c>
      <c r="G18" s="6">
        <f t="shared" si="4"/>
        <v>0.86572338293485984</v>
      </c>
      <c r="H18" s="6">
        <f t="shared" si="4"/>
        <v>0.79723256529861997</v>
      </c>
      <c r="I18" s="6">
        <f t="shared" si="4"/>
        <v>0.72333423049792722</v>
      </c>
      <c r="J18" s="6">
        <f t="shared" si="4"/>
        <v>0.65419410935506406</v>
      </c>
      <c r="K18" s="6">
        <f t="shared" si="4"/>
        <v>0.46933744831892305</v>
      </c>
      <c r="L18" s="6">
        <f t="shared" si="4"/>
        <v>0.43424220584565715</v>
      </c>
      <c r="M18" s="6">
        <f t="shared" si="4"/>
        <v>0.44629364691252676</v>
      </c>
      <c r="N18" s="6">
        <f t="shared" si="4"/>
        <v>0.42728422534598404</v>
      </c>
      <c r="O18" s="6">
        <f t="shared" si="4"/>
        <v>0.40092840631489962</v>
      </c>
      <c r="P18" s="6">
        <f t="shared" si="4"/>
        <v>0.38046432953201442</v>
      </c>
      <c r="Q18" s="6">
        <f>Q5/$B5</f>
        <v>0.39423810076571841</v>
      </c>
      <c r="R18" s="6">
        <f>R5/$B5</f>
        <v>0.34120569167129428</v>
      </c>
    </row>
    <row r="19" spans="1:18" x14ac:dyDescent="0.3">
      <c r="A19" s="4" t="s">
        <v>58</v>
      </c>
      <c r="B19" s="6">
        <v>1</v>
      </c>
      <c r="C19" s="6">
        <f t="shared" si="4"/>
        <v>0.80294927494693691</v>
      </c>
      <c r="D19" s="6">
        <f t="shared" si="4"/>
        <v>0.72527777596843823</v>
      </c>
      <c r="E19" s="6">
        <f t="shared" si="4"/>
        <v>0.67697083102418831</v>
      </c>
      <c r="F19" s="6">
        <f t="shared" si="4"/>
        <v>0.68047504681436466</v>
      </c>
      <c r="G19" s="6">
        <f t="shared" si="4"/>
        <v>0.67715134737810667</v>
      </c>
      <c r="H19" s="6">
        <f t="shared" si="4"/>
        <v>0.6656300634671255</v>
      </c>
      <c r="I19" s="6">
        <f t="shared" si="4"/>
        <v>0.60340564108802019</v>
      </c>
      <c r="J19" s="6">
        <f t="shared" si="4"/>
        <v>0.53880541381205282</v>
      </c>
      <c r="K19" s="6">
        <f t="shared" si="4"/>
        <v>0.49396384312252828</v>
      </c>
      <c r="L19" s="6">
        <f t="shared" si="4"/>
        <v>0.45976585632918721</v>
      </c>
      <c r="M19" s="6">
        <f t="shared" si="4"/>
        <v>0.39345059652700154</v>
      </c>
      <c r="N19" s="6">
        <f t="shared" si="4"/>
        <v>0.37774509443346538</v>
      </c>
      <c r="O19" s="6">
        <f t="shared" si="4"/>
        <v>0.36696986754499494</v>
      </c>
      <c r="P19" s="6">
        <f t="shared" si="4"/>
        <v>0.34806212175864809</v>
      </c>
      <c r="Q19" s="6">
        <f>Q6/$B6</f>
        <v>0.3282786964520723</v>
      </c>
      <c r="R19" s="6">
        <f>R6/$B6</f>
        <v>0.27849591445401201</v>
      </c>
    </row>
    <row r="20" spans="1:18" x14ac:dyDescent="0.3">
      <c r="A20" s="4" t="s">
        <v>65</v>
      </c>
      <c r="B20" s="6">
        <v>1</v>
      </c>
      <c r="C20" s="6">
        <f t="shared" si="4"/>
        <v>1.0692393626536074</v>
      </c>
      <c r="D20" s="6">
        <f t="shared" si="4"/>
        <v>0.71530353605070696</v>
      </c>
      <c r="E20" s="6">
        <f t="shared" si="4"/>
        <v>0.84684313732107963</v>
      </c>
      <c r="F20" s="6">
        <f t="shared" si="4"/>
        <v>0.62583406178385437</v>
      </c>
      <c r="G20" s="6">
        <f t="shared" si="4"/>
        <v>0.65850464577054313</v>
      </c>
      <c r="H20" s="6">
        <f t="shared" si="4"/>
        <v>0.54416097687746168</v>
      </c>
      <c r="I20" s="6">
        <f t="shared" si="4"/>
        <v>0.57871146946751673</v>
      </c>
      <c r="J20" s="6">
        <f t="shared" si="4"/>
        <v>0.54184568549162815</v>
      </c>
      <c r="K20" s="6">
        <f t="shared" si="4"/>
        <v>0.44261891181304863</v>
      </c>
      <c r="L20" s="6">
        <f t="shared" si="4"/>
        <v>0.3245795518594895</v>
      </c>
      <c r="M20" s="6">
        <f t="shared" si="4"/>
        <v>0.30323567033760729</v>
      </c>
      <c r="N20" s="6">
        <f t="shared" si="4"/>
        <v>0.32583844936228235</v>
      </c>
      <c r="O20" s="6">
        <f t="shared" si="4"/>
        <v>0.24822218697159212</v>
      </c>
      <c r="P20" s="6">
        <f t="shared" si="4"/>
        <v>0.14834065158914717</v>
      </c>
      <c r="Q20" s="6">
        <f t="shared" si="4"/>
        <v>0.16731861582025778</v>
      </c>
      <c r="R20" s="6">
        <f t="shared" ref="R20" si="5">R7/$B7</f>
        <v>0.11615270122953447</v>
      </c>
    </row>
    <row r="21" spans="1:18" x14ac:dyDescent="0.3">
      <c r="A21" s="4" t="s">
        <v>52</v>
      </c>
      <c r="B21" s="6">
        <v>1</v>
      </c>
      <c r="C21" s="6">
        <f t="shared" si="4"/>
        <v>1.093769278223319</v>
      </c>
      <c r="D21" s="6">
        <f t="shared" si="4"/>
        <v>0.51819864281307837</v>
      </c>
      <c r="E21" s="6">
        <f t="shared" si="4"/>
        <v>0.90376310919185687</v>
      </c>
      <c r="F21" s="6">
        <f t="shared" si="4"/>
        <v>1.323257248611968</v>
      </c>
      <c r="G21" s="6">
        <f t="shared" si="4"/>
        <v>1.6261566933991363</v>
      </c>
      <c r="H21" s="6">
        <f t="shared" si="4"/>
        <v>2.3318938926588526</v>
      </c>
      <c r="I21" s="6">
        <f t="shared" si="4"/>
        <v>1.1363355953115362</v>
      </c>
      <c r="J21" s="6">
        <f t="shared" si="4"/>
        <v>1.5354719309068476</v>
      </c>
      <c r="K21" s="6">
        <f t="shared" si="4"/>
        <v>1.0697100555212831</v>
      </c>
      <c r="L21" s="6">
        <f t="shared" si="4"/>
        <v>0.64651449722393584</v>
      </c>
      <c r="M21" s="6">
        <f t="shared" si="4"/>
        <v>2.1671807526218383</v>
      </c>
      <c r="N21" s="6">
        <f t="shared" si="4"/>
        <v>0.7791486736582357</v>
      </c>
      <c r="O21" s="6">
        <f t="shared" si="4"/>
        <v>2.243059839605182</v>
      </c>
      <c r="P21" s="6">
        <f t="shared" si="4"/>
        <v>4.7168414558914247</v>
      </c>
      <c r="Q21" s="6">
        <f>Q8/$B8</f>
        <v>0.90623072177668107</v>
      </c>
      <c r="R21" s="6">
        <f>R8/$B8</f>
        <v>0.63294262800740286</v>
      </c>
    </row>
    <row r="22" spans="1:18" x14ac:dyDescent="0.3">
      <c r="A22" s="4" t="s">
        <v>70</v>
      </c>
      <c r="B22" s="6">
        <v>1</v>
      </c>
      <c r="C22" s="6">
        <f t="shared" si="4"/>
        <v>1.6361031518624642</v>
      </c>
      <c r="D22" s="6">
        <f t="shared" si="4"/>
        <v>0.59929048983490241</v>
      </c>
      <c r="E22" s="6">
        <f t="shared" si="4"/>
        <v>0.21882930822758903</v>
      </c>
      <c r="F22" s="6">
        <f t="shared" si="4"/>
        <v>0.39033974621367173</v>
      </c>
      <c r="G22" s="6">
        <f t="shared" si="4"/>
        <v>0.42161277118297175</v>
      </c>
      <c r="H22" s="6">
        <f t="shared" si="4"/>
        <v>0.58490926456542502</v>
      </c>
      <c r="I22" s="6">
        <f t="shared" si="4"/>
        <v>1.1520534861509073</v>
      </c>
      <c r="J22" s="6">
        <f t="shared" si="4"/>
        <v>0.56356938190749073</v>
      </c>
      <c r="K22" s="6">
        <f t="shared" si="4"/>
        <v>0.61541820166461991</v>
      </c>
      <c r="L22" s="6">
        <f t="shared" si="4"/>
        <v>0.59426934097421202</v>
      </c>
      <c r="M22" s="6">
        <f t="shared" si="4"/>
        <v>0.60281075180788646</v>
      </c>
      <c r="N22" s="6">
        <f t="shared" si="4"/>
        <v>0.53827261563651252</v>
      </c>
      <c r="O22" s="6">
        <f t="shared" si="4"/>
        <v>0.5468822486014463</v>
      </c>
      <c r="P22" s="6">
        <f t="shared" si="4"/>
        <v>0.62726156365124841</v>
      </c>
      <c r="Q22" s="6">
        <f t="shared" si="4"/>
        <v>0.62273161413562561</v>
      </c>
      <c r="R22" s="6">
        <f t="shared" ref="R22" si="6">R9/$B9</f>
        <v>0.7002319552462819</v>
      </c>
    </row>
    <row r="23" spans="1:18" x14ac:dyDescent="0.3">
      <c r="A23" s="4" t="s">
        <v>75</v>
      </c>
      <c r="B23" s="6">
        <v>1</v>
      </c>
      <c r="C23" s="6">
        <f t="shared" si="4"/>
        <v>1.7941125239505311</v>
      </c>
      <c r="D23" s="6">
        <f t="shared" si="4"/>
        <v>0.32746908204145619</v>
      </c>
      <c r="E23" s="6">
        <f t="shared" si="4"/>
        <v>0.36056436160947569</v>
      </c>
      <c r="F23" s="6">
        <f t="shared" si="4"/>
        <v>0.49468733670092319</v>
      </c>
      <c r="G23" s="6">
        <f t="shared" si="4"/>
        <v>0.52952447308831208</v>
      </c>
      <c r="H23" s="6">
        <f t="shared" si="4"/>
        <v>0.4197874934680369</v>
      </c>
      <c r="I23" s="6">
        <f t="shared" si="4"/>
        <v>0.30935377112001389</v>
      </c>
      <c r="J23" s="6">
        <f t="shared" si="4"/>
        <v>0.13447134645532138</v>
      </c>
      <c r="K23" s="6">
        <f t="shared" si="4"/>
        <v>0.22226093015154152</v>
      </c>
      <c r="L23" s="6">
        <f t="shared" si="4"/>
        <v>0.23323462811356907</v>
      </c>
      <c r="M23" s="6">
        <f t="shared" si="4"/>
        <v>0.18655286535446786</v>
      </c>
      <c r="N23" s="6">
        <f t="shared" si="4"/>
        <v>0.38407942867096323</v>
      </c>
      <c r="O23" s="6">
        <f t="shared" si="4"/>
        <v>0.39505312663299075</v>
      </c>
      <c r="P23" s="6">
        <f t="shared" si="4"/>
        <v>0.38634384253614351</v>
      </c>
      <c r="Q23" s="6">
        <f t="shared" si="4"/>
        <v>0.40027869709109909</v>
      </c>
      <c r="R23" s="6">
        <f t="shared" ref="R23" si="7">R10/$B10</f>
        <v>0.25500783835568719</v>
      </c>
    </row>
    <row r="27" spans="1:18" ht="18" x14ac:dyDescent="0.4">
      <c r="A27" s="3" t="s">
        <v>444</v>
      </c>
    </row>
    <row r="28" spans="1:18" ht="18" x14ac:dyDescent="0.4">
      <c r="A28" s="18" t="s">
        <v>443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8" x14ac:dyDescent="0.3">
      <c r="B29" s="10">
        <v>2007</v>
      </c>
      <c r="C29" s="10">
        <v>2008</v>
      </c>
      <c r="D29" s="10">
        <v>2009</v>
      </c>
      <c r="E29" s="10">
        <v>2010</v>
      </c>
      <c r="F29" s="19">
        <v>2011</v>
      </c>
      <c r="G29" s="19">
        <v>2012</v>
      </c>
      <c r="H29" s="19">
        <v>2013</v>
      </c>
      <c r="I29" s="19">
        <v>2014</v>
      </c>
      <c r="J29" s="19">
        <v>2015</v>
      </c>
      <c r="K29" s="19">
        <v>2016</v>
      </c>
      <c r="L29" s="19">
        <v>2017</v>
      </c>
      <c r="M29" s="19">
        <v>2018</v>
      </c>
      <c r="N29" s="19">
        <v>2019</v>
      </c>
      <c r="O29" s="19">
        <v>2020</v>
      </c>
      <c r="P29" s="19">
        <v>2021</v>
      </c>
      <c r="Q29" s="19">
        <v>2022</v>
      </c>
      <c r="R29" s="19">
        <v>2023</v>
      </c>
    </row>
    <row r="30" spans="1:18" x14ac:dyDescent="0.3">
      <c r="A30" s="4" t="s">
        <v>102</v>
      </c>
      <c r="B30" s="6">
        <v>1</v>
      </c>
      <c r="C30" s="6">
        <f>(C5-$B$5)/$B$5</f>
        <v>-3.2899658160810231E-2</v>
      </c>
      <c r="D30" s="6">
        <f t="shared" ref="D30:P30" si="8">(D5-$B$5)/$B$5</f>
        <v>-8.4982784948814005E-2</v>
      </c>
      <c r="E30" s="6">
        <f t="shared" si="8"/>
        <v>-6.2337640446272621E-3</v>
      </c>
      <c r="F30" s="6">
        <f t="shared" si="8"/>
        <v>-0.15086544379749692</v>
      </c>
      <c r="G30" s="6">
        <f t="shared" si="8"/>
        <v>-0.13427661706514019</v>
      </c>
      <c r="H30" s="6">
        <f t="shared" si="8"/>
        <v>-0.20276743470138009</v>
      </c>
      <c r="I30" s="6">
        <f t="shared" si="8"/>
        <v>-0.27666576950207278</v>
      </c>
      <c r="J30" s="6">
        <f t="shared" si="8"/>
        <v>-0.34580589064493594</v>
      </c>
      <c r="K30" s="6">
        <f t="shared" si="8"/>
        <v>-0.53066255168107701</v>
      </c>
      <c r="L30" s="6">
        <f t="shared" si="8"/>
        <v>-0.56575779415434291</v>
      </c>
      <c r="M30" s="6">
        <f t="shared" si="8"/>
        <v>-0.55370635308747318</v>
      </c>
      <c r="N30" s="6">
        <f t="shared" si="8"/>
        <v>-0.57271577465401591</v>
      </c>
      <c r="O30" s="6">
        <f t="shared" si="8"/>
        <v>-0.59907159368510032</v>
      </c>
      <c r="P30" s="6">
        <f t="shared" si="8"/>
        <v>-0.61953567046798552</v>
      </c>
      <c r="Q30" s="6">
        <f>(Q5-$B$5)/$B$5</f>
        <v>-0.60576189923428159</v>
      </c>
      <c r="R30" s="6">
        <f>(R5-$B$5)/$B$5</f>
        <v>-0.65879430832870567</v>
      </c>
    </row>
    <row r="31" spans="1:18" x14ac:dyDescent="0.3">
      <c r="A31" s="4" t="s">
        <v>58</v>
      </c>
      <c r="B31" s="6">
        <v>1</v>
      </c>
      <c r="C31" s="6">
        <f>(C6-$B$6)/$B$6</f>
        <v>-0.19705072505306306</v>
      </c>
      <c r="D31" s="6">
        <f t="shared" ref="D31:Q31" si="9">(D6-$B$6)/$B$6</f>
        <v>-0.27472222403156177</v>
      </c>
      <c r="E31" s="6">
        <f t="shared" si="9"/>
        <v>-0.32302916897581174</v>
      </c>
      <c r="F31" s="6">
        <f t="shared" si="9"/>
        <v>-0.3195249531856354</v>
      </c>
      <c r="G31" s="6">
        <f t="shared" si="9"/>
        <v>-0.32284865262189338</v>
      </c>
      <c r="H31" s="6">
        <f t="shared" si="9"/>
        <v>-0.33436993653287456</v>
      </c>
      <c r="I31" s="6">
        <f t="shared" si="9"/>
        <v>-0.39659435891197981</v>
      </c>
      <c r="J31" s="6">
        <f t="shared" si="9"/>
        <v>-0.46119458618794718</v>
      </c>
      <c r="K31" s="6">
        <f t="shared" si="9"/>
        <v>-0.50603615687747172</v>
      </c>
      <c r="L31" s="6">
        <f t="shared" si="9"/>
        <v>-0.54023414367081279</v>
      </c>
      <c r="M31" s="6">
        <f t="shared" si="9"/>
        <v>-0.60654940347299846</v>
      </c>
      <c r="N31" s="6">
        <f t="shared" si="9"/>
        <v>-0.62225490556653462</v>
      </c>
      <c r="O31" s="6">
        <f t="shared" si="9"/>
        <v>-0.63303013245500506</v>
      </c>
      <c r="P31" s="6">
        <f t="shared" si="9"/>
        <v>-0.65193787824135196</v>
      </c>
      <c r="Q31" s="6">
        <f t="shared" si="9"/>
        <v>-0.6717213035479277</v>
      </c>
      <c r="R31" s="6">
        <f t="shared" ref="R31" si="10">(R6-$B$6)/$B$6</f>
        <v>-0.72150408554598799</v>
      </c>
    </row>
    <row r="32" spans="1:18" x14ac:dyDescent="0.3">
      <c r="A32" s="4" t="s">
        <v>65</v>
      </c>
      <c r="B32" s="6">
        <v>1</v>
      </c>
      <c r="C32" s="6">
        <f>(C7-$B$7)/$B$7</f>
        <v>6.9239362653607431E-2</v>
      </c>
      <c r="D32" s="6">
        <f t="shared" ref="D32:Q32" si="11">(D7-$B$7)/$B$7</f>
        <v>-0.2846964639492931</v>
      </c>
      <c r="E32" s="6">
        <f t="shared" si="11"/>
        <v>-0.1531568626789204</v>
      </c>
      <c r="F32" s="6">
        <f t="shared" si="11"/>
        <v>-0.37416593821614563</v>
      </c>
      <c r="G32" s="6">
        <f t="shared" si="11"/>
        <v>-0.34149535422945687</v>
      </c>
      <c r="H32" s="6">
        <f t="shared" si="11"/>
        <v>-0.45583902312253832</v>
      </c>
      <c r="I32" s="6">
        <f t="shared" si="11"/>
        <v>-0.42128853053248327</v>
      </c>
      <c r="J32" s="6">
        <f t="shared" si="11"/>
        <v>-0.45815431450837185</v>
      </c>
      <c r="K32" s="6">
        <f t="shared" si="11"/>
        <v>-0.55738108818695131</v>
      </c>
      <c r="L32" s="6">
        <f t="shared" si="11"/>
        <v>-0.6754204481405105</v>
      </c>
      <c r="M32" s="6">
        <f t="shared" si="11"/>
        <v>-0.69676432966239277</v>
      </c>
      <c r="N32" s="6">
        <f t="shared" si="11"/>
        <v>-0.67416155063771765</v>
      </c>
      <c r="O32" s="6">
        <f t="shared" si="11"/>
        <v>-0.75177781302840785</v>
      </c>
      <c r="P32" s="6">
        <f t="shared" si="11"/>
        <v>-0.85165934841085289</v>
      </c>
      <c r="Q32" s="6">
        <f t="shared" si="11"/>
        <v>-0.83268138417974225</v>
      </c>
      <c r="R32" s="6">
        <f t="shared" ref="R32" si="12">(R7-$B$7)/$B$7</f>
        <v>-0.88384729877046553</v>
      </c>
    </row>
    <row r="33" spans="1:18" x14ac:dyDescent="0.3">
      <c r="A33" s="4" t="s">
        <v>52</v>
      </c>
      <c r="B33" s="6">
        <v>1</v>
      </c>
      <c r="C33" s="6">
        <f>(C8-$B$8)/$B$8</f>
        <v>9.3769278223318944E-2</v>
      </c>
      <c r="D33" s="6">
        <f t="shared" ref="D33:Q33" si="13">(D8-$B$8)/$B$8</f>
        <v>-0.48180135718692163</v>
      </c>
      <c r="E33" s="6">
        <f t="shared" si="13"/>
        <v>-9.6236890808143127E-2</v>
      </c>
      <c r="F33" s="6">
        <f t="shared" si="13"/>
        <v>0.32325724861196792</v>
      </c>
      <c r="G33" s="6">
        <f t="shared" si="13"/>
        <v>0.62615669339913638</v>
      </c>
      <c r="H33" s="6">
        <f t="shared" si="13"/>
        <v>1.3318938926588526</v>
      </c>
      <c r="I33" s="6">
        <f t="shared" si="13"/>
        <v>0.13633559531153608</v>
      </c>
      <c r="J33" s="6">
        <f t="shared" si="13"/>
        <v>0.53547193090684764</v>
      </c>
      <c r="K33" s="6">
        <f t="shared" si="13"/>
        <v>6.9710055521283162E-2</v>
      </c>
      <c r="L33" s="6">
        <f t="shared" si="13"/>
        <v>-0.35348550277606416</v>
      </c>
      <c r="M33" s="6">
        <f t="shared" si="13"/>
        <v>1.1671807526218383</v>
      </c>
      <c r="N33" s="6">
        <f t="shared" si="13"/>
        <v>-0.22085132634176435</v>
      </c>
      <c r="O33" s="6">
        <f t="shared" si="13"/>
        <v>1.243059839605182</v>
      </c>
      <c r="P33" s="6">
        <f t="shared" si="13"/>
        <v>3.7168414558914251</v>
      </c>
      <c r="Q33" s="6">
        <f t="shared" si="13"/>
        <v>-9.3769278223318944E-2</v>
      </c>
      <c r="R33" s="6">
        <f t="shared" ref="R33" si="14">(R8-$B$8)/$B$8</f>
        <v>-0.36705737199259714</v>
      </c>
    </row>
    <row r="34" spans="1:18" x14ac:dyDescent="0.3">
      <c r="A34" s="4" t="s">
        <v>70</v>
      </c>
      <c r="B34" s="6">
        <v>1</v>
      </c>
      <c r="C34" s="6">
        <f>(C9-$B$9)/$B$9</f>
        <v>0.63610315186246413</v>
      </c>
      <c r="D34" s="6">
        <f t="shared" ref="D34:Q34" si="15">(D9-$B$9)/$B$9</f>
        <v>-0.40070951016509759</v>
      </c>
      <c r="E34" s="6">
        <f t="shared" si="15"/>
        <v>-0.78117069177241094</v>
      </c>
      <c r="F34" s="6">
        <f t="shared" si="15"/>
        <v>-0.60966025378632827</v>
      </c>
      <c r="G34" s="6">
        <f t="shared" si="15"/>
        <v>-0.5783872288170282</v>
      </c>
      <c r="H34" s="6">
        <f t="shared" si="15"/>
        <v>-0.41509073543457498</v>
      </c>
      <c r="I34" s="6">
        <f t="shared" si="15"/>
        <v>0.1520534861509073</v>
      </c>
      <c r="J34" s="6">
        <f t="shared" si="15"/>
        <v>-0.43643061809250927</v>
      </c>
      <c r="K34" s="6">
        <f t="shared" si="15"/>
        <v>-0.38458179833538003</v>
      </c>
      <c r="L34" s="6">
        <f t="shared" si="15"/>
        <v>-0.40573065902578803</v>
      </c>
      <c r="M34" s="6">
        <f t="shared" si="15"/>
        <v>-0.39718924819211354</v>
      </c>
      <c r="N34" s="6">
        <f t="shared" si="15"/>
        <v>-0.46172738436348754</v>
      </c>
      <c r="O34" s="6">
        <f t="shared" si="15"/>
        <v>-0.4531177513985537</v>
      </c>
      <c r="P34" s="6">
        <f t="shared" si="15"/>
        <v>-0.37273843634875153</v>
      </c>
      <c r="Q34" s="6">
        <f t="shared" si="15"/>
        <v>-0.37726838586437439</v>
      </c>
      <c r="R34" s="6">
        <f t="shared" ref="R34" si="16">(R9-$B$9)/$B$9</f>
        <v>-0.2997680447537181</v>
      </c>
    </row>
    <row r="35" spans="1:18" x14ac:dyDescent="0.3">
      <c r="A35" s="4" t="s">
        <v>75</v>
      </c>
      <c r="B35" s="6">
        <v>1</v>
      </c>
      <c r="C35" s="6">
        <f>(C10-$B$10)/$B$10</f>
        <v>0.79411252395053122</v>
      </c>
      <c r="D35" s="6">
        <f t="shared" ref="D35:P35" si="17">(D10-$B$10)/$B$10</f>
        <v>-0.67253091795854381</v>
      </c>
      <c r="E35" s="6">
        <f t="shared" si="17"/>
        <v>-0.63943563839052431</v>
      </c>
      <c r="F35" s="6">
        <f t="shared" si="17"/>
        <v>-0.50531266329907687</v>
      </c>
      <c r="G35" s="6">
        <f t="shared" si="17"/>
        <v>-0.47047552691168787</v>
      </c>
      <c r="H35" s="6">
        <f t="shared" si="17"/>
        <v>-0.5802125065319631</v>
      </c>
      <c r="I35" s="6">
        <f t="shared" si="17"/>
        <v>-0.69064622887998606</v>
      </c>
      <c r="J35" s="6">
        <f t="shared" si="17"/>
        <v>-0.86552865354467867</v>
      </c>
      <c r="K35" s="6">
        <f t="shared" si="17"/>
        <v>-0.77773906984845842</v>
      </c>
      <c r="L35" s="6">
        <f t="shared" si="17"/>
        <v>-0.76676537188643101</v>
      </c>
      <c r="M35" s="6">
        <f t="shared" si="17"/>
        <v>-0.81344713464553209</v>
      </c>
      <c r="N35" s="6">
        <f t="shared" si="17"/>
        <v>-0.61592057132903677</v>
      </c>
      <c r="O35" s="6">
        <f t="shared" si="17"/>
        <v>-0.60494687336700925</v>
      </c>
      <c r="P35" s="6">
        <f t="shared" si="17"/>
        <v>-0.61365615746385649</v>
      </c>
      <c r="Q35" s="6">
        <f>(Q10-$B$10)/$B$10</f>
        <v>-0.59972130290890091</v>
      </c>
      <c r="R35" s="6">
        <f>(R10-$B$10)/$B$10</f>
        <v>-0.74499216164431292</v>
      </c>
    </row>
    <row r="36" spans="1:18" x14ac:dyDescent="0.3">
      <c r="P36" s="6"/>
      <c r="Q36" s="6"/>
      <c r="R36" s="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AC3C-1689-4F7E-8BDB-4C791C49E5F7}">
  <sheetPr>
    <tabColor theme="4" tint="0.39997558519241921"/>
  </sheetPr>
  <dimension ref="A1:M45"/>
  <sheetViews>
    <sheetView topLeftCell="A51" zoomScale="80" zoomScaleNormal="80" workbookViewId="0"/>
  </sheetViews>
  <sheetFormatPr defaultRowHeight="14" x14ac:dyDescent="0.3"/>
  <cols>
    <col min="1" max="1" width="45.81640625" style="4" customWidth="1"/>
    <col min="2" max="2" width="17.7265625" style="4" customWidth="1"/>
    <col min="3" max="3" width="27.1796875" style="4" customWidth="1"/>
    <col min="4" max="4" width="15" style="4" bestFit="1" customWidth="1"/>
    <col min="5" max="5" width="16.26953125" style="4" bestFit="1" customWidth="1"/>
    <col min="6" max="6" width="25.26953125" style="4" bestFit="1" customWidth="1"/>
    <col min="7" max="7" width="23.1796875" style="4" bestFit="1" customWidth="1"/>
    <col min="8" max="8" width="20.453125" style="4" bestFit="1" customWidth="1"/>
    <col min="9" max="9" width="28.81640625" style="4" customWidth="1"/>
    <col min="10" max="10" width="33.81640625" style="4" customWidth="1"/>
    <col min="11" max="11" width="26" style="4" customWidth="1"/>
    <col min="12" max="12" width="19.81640625" style="4" bestFit="1" customWidth="1"/>
    <col min="13" max="14" width="40" style="4" bestFit="1" customWidth="1"/>
    <col min="15" max="15" width="20" style="4" bestFit="1" customWidth="1"/>
    <col min="16" max="16" width="16.453125" style="4" customWidth="1"/>
    <col min="17" max="16384" width="8.7265625" style="4"/>
  </cols>
  <sheetData>
    <row r="1" spans="1:13" ht="18" x14ac:dyDescent="0.4">
      <c r="A1" s="3" t="s">
        <v>445</v>
      </c>
      <c r="I1" s="2"/>
      <c r="L1" s="5"/>
    </row>
    <row r="3" spans="1:13" ht="17.5" x14ac:dyDescent="0.35">
      <c r="A3" s="30" t="s">
        <v>413</v>
      </c>
      <c r="B3" s="6"/>
      <c r="C3" s="6"/>
      <c r="D3" s="6"/>
      <c r="E3" s="6"/>
      <c r="F3" s="6"/>
      <c r="G3" s="6"/>
    </row>
    <row r="4" spans="1:13" x14ac:dyDescent="0.3">
      <c r="A4" s="10" t="s">
        <v>446</v>
      </c>
      <c r="J4" s="7" t="s">
        <v>412</v>
      </c>
      <c r="K4" s="8"/>
      <c r="L4" s="8"/>
      <c r="M4" s="9"/>
    </row>
    <row r="5" spans="1:13" x14ac:dyDescent="0.3">
      <c r="A5" s="10" t="s">
        <v>161</v>
      </c>
      <c r="B5" s="10" t="s">
        <v>447</v>
      </c>
      <c r="C5" s="10" t="s">
        <v>102</v>
      </c>
      <c r="D5" s="10" t="s">
        <v>58</v>
      </c>
      <c r="E5" s="10" t="s">
        <v>65</v>
      </c>
      <c r="F5" s="10" t="s">
        <v>52</v>
      </c>
      <c r="G5" s="10" t="s">
        <v>70</v>
      </c>
      <c r="H5" s="10" t="s">
        <v>75</v>
      </c>
      <c r="J5" s="12" t="s">
        <v>417</v>
      </c>
      <c r="K5" s="10" t="s">
        <v>418</v>
      </c>
      <c r="L5" s="10" t="s">
        <v>419</v>
      </c>
      <c r="M5" s="14"/>
    </row>
    <row r="6" spans="1:13" x14ac:dyDescent="0.3">
      <c r="A6" s="4" t="s">
        <v>22</v>
      </c>
      <c r="B6" s="4">
        <v>2022</v>
      </c>
      <c r="C6" s="31">
        <v>4954368722.6000004</v>
      </c>
      <c r="D6" s="31">
        <v>2481538</v>
      </c>
      <c r="E6" s="31">
        <v>38795</v>
      </c>
      <c r="F6" s="31"/>
      <c r="G6" s="31"/>
      <c r="H6" s="31"/>
      <c r="J6" s="13" t="s">
        <v>102</v>
      </c>
      <c r="K6" s="4" t="s">
        <v>422</v>
      </c>
      <c r="L6" s="4">
        <v>1</v>
      </c>
      <c r="M6" s="14"/>
    </row>
    <row r="7" spans="1:13" x14ac:dyDescent="0.3">
      <c r="B7" s="4">
        <v>2023</v>
      </c>
      <c r="C7" s="31">
        <v>3800798107.0100002</v>
      </c>
      <c r="D7" s="31">
        <v>2597667</v>
      </c>
      <c r="E7" s="31">
        <v>23902</v>
      </c>
      <c r="F7" s="31">
        <v>102</v>
      </c>
      <c r="G7" s="31"/>
      <c r="H7" s="31"/>
      <c r="J7" s="13" t="s">
        <v>58</v>
      </c>
      <c r="K7" s="4" t="s">
        <v>424</v>
      </c>
      <c r="L7" s="4">
        <v>28</v>
      </c>
      <c r="M7" s="14"/>
    </row>
    <row r="8" spans="1:13" x14ac:dyDescent="0.3">
      <c r="A8" s="4" t="s">
        <v>23</v>
      </c>
      <c r="B8" s="4">
        <v>2022</v>
      </c>
      <c r="C8" s="31">
        <v>50597861.240000002</v>
      </c>
      <c r="D8" s="31"/>
      <c r="E8" s="31"/>
      <c r="F8" s="31"/>
      <c r="G8" s="31">
        <v>392</v>
      </c>
      <c r="H8" s="31"/>
      <c r="J8" s="13" t="s">
        <v>65</v>
      </c>
      <c r="K8" s="4" t="s">
        <v>426</v>
      </c>
      <c r="L8" s="4">
        <v>265</v>
      </c>
      <c r="M8" s="14"/>
    </row>
    <row r="9" spans="1:13" x14ac:dyDescent="0.3">
      <c r="B9" s="4">
        <v>2023</v>
      </c>
      <c r="C9" s="31">
        <v>59881378.729999997</v>
      </c>
      <c r="D9" s="31"/>
      <c r="E9" s="31"/>
      <c r="F9" s="31"/>
      <c r="G9" s="31">
        <v>400</v>
      </c>
      <c r="H9" s="31"/>
      <c r="J9" s="13" t="s">
        <v>75</v>
      </c>
      <c r="K9" s="4" t="s">
        <v>428</v>
      </c>
      <c r="L9" s="15">
        <v>23500</v>
      </c>
      <c r="M9" s="14"/>
    </row>
    <row r="10" spans="1:13" x14ac:dyDescent="0.3">
      <c r="A10" s="4" t="s">
        <v>24</v>
      </c>
      <c r="B10" s="4">
        <v>2022</v>
      </c>
      <c r="C10" s="31">
        <v>667165778.37</v>
      </c>
      <c r="D10" s="31">
        <v>31252</v>
      </c>
      <c r="E10" s="31"/>
      <c r="F10" s="31"/>
      <c r="G10" s="31"/>
      <c r="H10" s="31"/>
      <c r="J10" s="16" t="s">
        <v>52</v>
      </c>
      <c r="K10" s="20" t="s">
        <v>429</v>
      </c>
      <c r="L10" s="32">
        <v>12400</v>
      </c>
      <c r="M10" s="33"/>
    </row>
    <row r="11" spans="1:13" x14ac:dyDescent="0.3">
      <c r="B11" s="4">
        <v>2023</v>
      </c>
      <c r="C11" s="31">
        <v>663807347.07000005</v>
      </c>
      <c r="D11" s="31">
        <v>33907</v>
      </c>
      <c r="E11" s="31"/>
      <c r="F11" s="31"/>
      <c r="G11" s="31"/>
      <c r="H11" s="31"/>
      <c r="J11" s="17" t="s">
        <v>70</v>
      </c>
      <c r="K11" s="34" t="s">
        <v>430</v>
      </c>
      <c r="L11" s="35">
        <v>11100</v>
      </c>
      <c r="M11" s="36"/>
    </row>
    <row r="12" spans="1:13" x14ac:dyDescent="0.3">
      <c r="A12" s="4" t="s">
        <v>25</v>
      </c>
      <c r="B12" s="4">
        <v>2022</v>
      </c>
      <c r="C12" s="31">
        <v>1494620200.4100001</v>
      </c>
      <c r="D12" s="31">
        <v>357919</v>
      </c>
      <c r="E12" s="31"/>
      <c r="F12" s="31">
        <v>220</v>
      </c>
      <c r="G12" s="31">
        <v>4172</v>
      </c>
      <c r="H12" s="31">
        <v>229.8</v>
      </c>
    </row>
    <row r="13" spans="1:13" x14ac:dyDescent="0.3">
      <c r="B13" s="4">
        <v>2023</v>
      </c>
      <c r="C13" s="31">
        <v>1330143726.77</v>
      </c>
      <c r="D13" s="31">
        <v>380706</v>
      </c>
      <c r="E13" s="31"/>
      <c r="F13" s="31">
        <v>691</v>
      </c>
      <c r="G13" s="31">
        <v>4732</v>
      </c>
      <c r="H13" s="31">
        <v>146.4</v>
      </c>
    </row>
    <row r="14" spans="1:13" x14ac:dyDescent="0.3">
      <c r="A14" s="4" t="s">
        <v>166</v>
      </c>
      <c r="B14" s="4">
        <v>2022</v>
      </c>
      <c r="C14" s="31">
        <v>2230120991.8499999</v>
      </c>
      <c r="D14" s="31">
        <v>19760080</v>
      </c>
      <c r="E14" s="31">
        <v>10780</v>
      </c>
      <c r="F14" s="31"/>
      <c r="G14" s="31"/>
      <c r="H14" s="31"/>
    </row>
    <row r="15" spans="1:13" x14ac:dyDescent="0.3">
      <c r="B15" s="4">
        <v>2023</v>
      </c>
      <c r="C15" s="31">
        <v>2238343098.21</v>
      </c>
      <c r="D15" s="31">
        <v>16078478</v>
      </c>
      <c r="E15" s="31">
        <v>10513</v>
      </c>
      <c r="F15" s="31"/>
      <c r="G15" s="31"/>
      <c r="H15" s="31"/>
    </row>
    <row r="16" spans="1:13" x14ac:dyDescent="0.3">
      <c r="A16" s="4" t="s">
        <v>27</v>
      </c>
      <c r="B16" s="4">
        <v>2022</v>
      </c>
      <c r="C16" s="31">
        <v>724312793.13</v>
      </c>
      <c r="D16" s="31"/>
      <c r="E16" s="31"/>
      <c r="F16" s="31"/>
      <c r="G16" s="31"/>
      <c r="H16" s="31"/>
    </row>
    <row r="17" spans="1:10" x14ac:dyDescent="0.3">
      <c r="B17" s="4">
        <v>2023</v>
      </c>
      <c r="C17" s="31">
        <v>639907112.66999996</v>
      </c>
      <c r="D17" s="31"/>
      <c r="E17" s="31"/>
      <c r="F17" s="31"/>
      <c r="G17" s="31"/>
      <c r="H17" s="31"/>
    </row>
    <row r="18" spans="1:10" x14ac:dyDescent="0.3">
      <c r="A18" s="4" t="s">
        <v>111</v>
      </c>
      <c r="B18" s="4">
        <v>2022</v>
      </c>
      <c r="C18" s="31"/>
      <c r="D18" s="31">
        <v>576095</v>
      </c>
      <c r="E18" s="31"/>
      <c r="F18" s="31"/>
      <c r="G18" s="31"/>
      <c r="H18" s="31"/>
    </row>
    <row r="19" spans="1:10" x14ac:dyDescent="0.3">
      <c r="B19" s="4">
        <v>2023</v>
      </c>
      <c r="C19" s="31"/>
      <c r="D19" s="31">
        <v>591387</v>
      </c>
      <c r="E19" s="31"/>
      <c r="F19" s="31"/>
      <c r="G19" s="31"/>
      <c r="H19" s="31"/>
    </row>
    <row r="20" spans="1:10" x14ac:dyDescent="0.3">
      <c r="A20" s="4" t="s">
        <v>29</v>
      </c>
      <c r="B20" s="4">
        <v>2022</v>
      </c>
      <c r="C20" s="31">
        <v>334900595</v>
      </c>
      <c r="D20" s="31">
        <v>26959</v>
      </c>
      <c r="E20" s="31"/>
      <c r="F20" s="31">
        <v>1249</v>
      </c>
      <c r="G20" s="31"/>
      <c r="H20" s="31"/>
    </row>
    <row r="21" spans="1:10" x14ac:dyDescent="0.3">
      <c r="B21" s="4">
        <v>2023</v>
      </c>
      <c r="C21" s="31">
        <v>326117677.44999999</v>
      </c>
      <c r="D21" s="31">
        <v>28334</v>
      </c>
      <c r="E21" s="31"/>
      <c r="F21" s="31">
        <v>233</v>
      </c>
      <c r="G21" s="31"/>
      <c r="H21" s="31"/>
    </row>
    <row r="22" spans="1:10" x14ac:dyDescent="0.3">
      <c r="A22" s="4" t="s">
        <v>30</v>
      </c>
      <c r="B22" s="4">
        <v>2022</v>
      </c>
      <c r="C22" s="31">
        <v>10920000</v>
      </c>
      <c r="D22" s="31"/>
      <c r="E22" s="31"/>
      <c r="F22" s="31"/>
      <c r="G22" s="31"/>
      <c r="H22" s="31"/>
    </row>
    <row r="23" spans="1:10" x14ac:dyDescent="0.3">
      <c r="B23" s="4">
        <v>2023</v>
      </c>
      <c r="C23" s="31"/>
      <c r="D23" s="31"/>
      <c r="E23" s="31"/>
      <c r="F23" s="31"/>
      <c r="G23" s="31"/>
      <c r="H23" s="31"/>
    </row>
    <row r="24" spans="1:10" x14ac:dyDescent="0.3">
      <c r="C24" s="15"/>
      <c r="D24" s="15"/>
      <c r="E24" s="15"/>
      <c r="H24" s="15"/>
    </row>
    <row r="25" spans="1:10" ht="18" x14ac:dyDescent="0.4">
      <c r="A25" s="18" t="s">
        <v>432</v>
      </c>
      <c r="B25" s="15"/>
      <c r="C25" s="15"/>
      <c r="D25" s="15"/>
      <c r="E25" s="15"/>
      <c r="F25" s="15"/>
      <c r="G25" s="15"/>
      <c r="H25" s="37"/>
    </row>
    <row r="26" spans="1:10" x14ac:dyDescent="0.3">
      <c r="A26" s="10" t="s">
        <v>433</v>
      </c>
      <c r="F26" s="20"/>
      <c r="G26" s="20"/>
    </row>
    <row r="27" spans="1:10" x14ac:dyDescent="0.3">
      <c r="A27" s="10" t="s">
        <v>161</v>
      </c>
      <c r="B27" s="10" t="s">
        <v>447</v>
      </c>
      <c r="C27" s="10" t="s">
        <v>102</v>
      </c>
      <c r="D27" s="10" t="s">
        <v>58</v>
      </c>
      <c r="E27" s="10" t="s">
        <v>65</v>
      </c>
      <c r="F27" s="1" t="s">
        <v>52</v>
      </c>
      <c r="G27" s="1" t="s">
        <v>70</v>
      </c>
      <c r="H27" s="10" t="s">
        <v>75</v>
      </c>
      <c r="I27" s="11" t="s">
        <v>448</v>
      </c>
      <c r="J27" s="11"/>
    </row>
    <row r="28" spans="1:10" ht="14.5" x14ac:dyDescent="0.35">
      <c r="A28" s="4" t="s">
        <v>22</v>
      </c>
      <c r="B28" s="4">
        <v>2022</v>
      </c>
      <c r="C28" s="15">
        <f>_xlfn.IFNA(C6*$L$6,"")</f>
        <v>4954368722.6000004</v>
      </c>
      <c r="D28" s="15">
        <f>_xlfn.IFNA(D6*$L$7,"")</f>
        <v>69483064</v>
      </c>
      <c r="E28" s="15">
        <f>_xlfn.IFNA(E6*$L$8,"")</f>
        <v>10280675</v>
      </c>
      <c r="F28" s="15">
        <f>_xlfn.IFNA(F6*$L$10,"")</f>
        <v>0</v>
      </c>
      <c r="G28" s="15">
        <f>_xlfn.IFNA(G6*$L$11,"")</f>
        <v>0</v>
      </c>
      <c r="H28" s="15">
        <f>_xlfn.IFNA(H6*$L$9,"")</f>
        <v>0</v>
      </c>
      <c r="I28" s="38">
        <f>SUM(C28:H28)</f>
        <v>5034132461.6000004</v>
      </c>
      <c r="J28" s="39"/>
    </row>
    <row r="29" spans="1:10" ht="14.5" x14ac:dyDescent="0.35">
      <c r="B29" s="4">
        <v>2023</v>
      </c>
      <c r="C29" s="15">
        <f t="shared" ref="C29:C45" si="0">_xlfn.IFNA(C7*$L$6,"")</f>
        <v>3800798107.0100002</v>
      </c>
      <c r="D29" s="15">
        <f t="shared" ref="D29:D45" si="1">_xlfn.IFNA(D7*$L$7,"")</f>
        <v>72734676</v>
      </c>
      <c r="E29" s="15">
        <f t="shared" ref="E29:E45" si="2">_xlfn.IFNA(E7*$L$8,"")</f>
        <v>6334030</v>
      </c>
      <c r="F29" s="15">
        <f t="shared" ref="F29:F45" si="3">_xlfn.IFNA(F7*$L$10,"")</f>
        <v>1264800</v>
      </c>
      <c r="G29" s="15">
        <f t="shared" ref="G29:G45" si="4">_xlfn.IFNA(G7*$L$11,"")</f>
        <v>0</v>
      </c>
      <c r="H29" s="15">
        <f t="shared" ref="H29:H45" si="5">_xlfn.IFNA(H7*$L$9,"")</f>
        <v>0</v>
      </c>
      <c r="I29" s="38">
        <f>SUM(C29:H29)</f>
        <v>3881131613.0100002</v>
      </c>
      <c r="J29" s="39"/>
    </row>
    <row r="30" spans="1:10" ht="14.5" x14ac:dyDescent="0.35">
      <c r="A30" s="4" t="s">
        <v>23</v>
      </c>
      <c r="B30" s="4">
        <v>2022</v>
      </c>
      <c r="C30" s="15">
        <f t="shared" si="0"/>
        <v>50597861.240000002</v>
      </c>
      <c r="D30" s="15">
        <f t="shared" si="1"/>
        <v>0</v>
      </c>
      <c r="E30" s="15">
        <f t="shared" si="2"/>
        <v>0</v>
      </c>
      <c r="F30" s="15">
        <f t="shared" si="3"/>
        <v>0</v>
      </c>
      <c r="G30" s="15">
        <f t="shared" si="4"/>
        <v>4351200</v>
      </c>
      <c r="H30" s="15">
        <f t="shared" si="5"/>
        <v>0</v>
      </c>
      <c r="I30" s="38">
        <f t="shared" ref="I30:I45" si="6">SUM(C30:H30)</f>
        <v>54949061.240000002</v>
      </c>
      <c r="J30" s="39"/>
    </row>
    <row r="31" spans="1:10" ht="14.5" x14ac:dyDescent="0.35">
      <c r="B31" s="4">
        <v>2023</v>
      </c>
      <c r="C31" s="15">
        <f t="shared" si="0"/>
        <v>59881378.729999997</v>
      </c>
      <c r="D31" s="15">
        <f t="shared" si="1"/>
        <v>0</v>
      </c>
      <c r="E31" s="15">
        <f t="shared" si="2"/>
        <v>0</v>
      </c>
      <c r="F31" s="15">
        <f t="shared" si="3"/>
        <v>0</v>
      </c>
      <c r="G31" s="15">
        <f t="shared" si="4"/>
        <v>4440000</v>
      </c>
      <c r="H31" s="15">
        <f t="shared" si="5"/>
        <v>0</v>
      </c>
      <c r="I31" s="38">
        <f t="shared" si="6"/>
        <v>64321378.729999997</v>
      </c>
      <c r="J31" s="39"/>
    </row>
    <row r="32" spans="1:10" ht="14.5" x14ac:dyDescent="0.35">
      <c r="A32" s="4" t="s">
        <v>24</v>
      </c>
      <c r="B32" s="4">
        <v>2022</v>
      </c>
      <c r="C32" s="15">
        <f t="shared" si="0"/>
        <v>667165778.37</v>
      </c>
      <c r="D32" s="15">
        <f t="shared" si="1"/>
        <v>875056</v>
      </c>
      <c r="E32" s="15">
        <f t="shared" si="2"/>
        <v>0</v>
      </c>
      <c r="F32" s="15">
        <f t="shared" si="3"/>
        <v>0</v>
      </c>
      <c r="G32" s="15">
        <f t="shared" si="4"/>
        <v>0</v>
      </c>
      <c r="H32" s="15">
        <f t="shared" si="5"/>
        <v>0</v>
      </c>
      <c r="I32" s="38">
        <f t="shared" si="6"/>
        <v>668040834.37</v>
      </c>
      <c r="J32" s="39"/>
    </row>
    <row r="33" spans="1:10" ht="14.5" x14ac:dyDescent="0.35">
      <c r="B33" s="4">
        <v>2023</v>
      </c>
      <c r="C33" s="15">
        <f t="shared" si="0"/>
        <v>663807347.07000005</v>
      </c>
      <c r="D33" s="15">
        <f t="shared" si="1"/>
        <v>949396</v>
      </c>
      <c r="E33" s="15">
        <f t="shared" si="2"/>
        <v>0</v>
      </c>
      <c r="F33" s="15">
        <f t="shared" si="3"/>
        <v>0</v>
      </c>
      <c r="G33" s="15">
        <f t="shared" si="4"/>
        <v>0</v>
      </c>
      <c r="H33" s="15">
        <f t="shared" si="5"/>
        <v>0</v>
      </c>
      <c r="I33" s="38">
        <f t="shared" si="6"/>
        <v>664756743.07000005</v>
      </c>
      <c r="J33" s="39"/>
    </row>
    <row r="34" spans="1:10" ht="14.5" x14ac:dyDescent="0.35">
      <c r="A34" s="4" t="s">
        <v>25</v>
      </c>
      <c r="B34" s="4">
        <v>2022</v>
      </c>
      <c r="C34" s="15">
        <f t="shared" si="0"/>
        <v>1494620200.4100001</v>
      </c>
      <c r="D34" s="15">
        <f t="shared" si="1"/>
        <v>10021732</v>
      </c>
      <c r="E34" s="15">
        <f t="shared" si="2"/>
        <v>0</v>
      </c>
      <c r="F34" s="15">
        <f t="shared" si="3"/>
        <v>2728000</v>
      </c>
      <c r="G34" s="15">
        <f t="shared" si="4"/>
        <v>46309200</v>
      </c>
      <c r="H34" s="15">
        <f t="shared" si="5"/>
        <v>5400300</v>
      </c>
      <c r="I34" s="38">
        <f t="shared" si="6"/>
        <v>1559079432.4100001</v>
      </c>
      <c r="J34" s="39"/>
    </row>
    <row r="35" spans="1:10" ht="14.5" x14ac:dyDescent="0.35">
      <c r="B35" s="4">
        <v>2023</v>
      </c>
      <c r="C35" s="15">
        <f t="shared" si="0"/>
        <v>1330143726.77</v>
      </c>
      <c r="D35" s="15">
        <f t="shared" si="1"/>
        <v>10659768</v>
      </c>
      <c r="E35" s="15">
        <f t="shared" si="2"/>
        <v>0</v>
      </c>
      <c r="F35" s="15">
        <f t="shared" si="3"/>
        <v>8568400</v>
      </c>
      <c r="G35" s="15">
        <f t="shared" si="4"/>
        <v>52525200</v>
      </c>
      <c r="H35" s="15">
        <f t="shared" si="5"/>
        <v>3440400</v>
      </c>
      <c r="I35" s="38">
        <f t="shared" si="6"/>
        <v>1405337494.77</v>
      </c>
      <c r="J35" s="39"/>
    </row>
    <row r="36" spans="1:10" ht="14.5" x14ac:dyDescent="0.35">
      <c r="A36" s="4" t="s">
        <v>166</v>
      </c>
      <c r="B36" s="4">
        <v>2022</v>
      </c>
      <c r="C36" s="15">
        <f t="shared" si="0"/>
        <v>2230120991.8499999</v>
      </c>
      <c r="D36" s="15">
        <f t="shared" si="1"/>
        <v>553282240</v>
      </c>
      <c r="E36" s="15">
        <f t="shared" si="2"/>
        <v>2856700</v>
      </c>
      <c r="F36" s="15">
        <f t="shared" si="3"/>
        <v>0</v>
      </c>
      <c r="G36" s="15">
        <f t="shared" si="4"/>
        <v>0</v>
      </c>
      <c r="H36" s="15">
        <f t="shared" si="5"/>
        <v>0</v>
      </c>
      <c r="I36" s="38">
        <f t="shared" si="6"/>
        <v>2786259931.8499999</v>
      </c>
      <c r="J36" s="39"/>
    </row>
    <row r="37" spans="1:10" ht="14.5" x14ac:dyDescent="0.35">
      <c r="B37" s="4">
        <v>2023</v>
      </c>
      <c r="C37" s="15">
        <f t="shared" si="0"/>
        <v>2238343098.21</v>
      </c>
      <c r="D37" s="15">
        <f t="shared" si="1"/>
        <v>450197384</v>
      </c>
      <c r="E37" s="15">
        <f t="shared" si="2"/>
        <v>2785945</v>
      </c>
      <c r="F37" s="15">
        <f t="shared" si="3"/>
        <v>0</v>
      </c>
      <c r="G37" s="15">
        <f t="shared" si="4"/>
        <v>0</v>
      </c>
      <c r="H37" s="15">
        <f t="shared" si="5"/>
        <v>0</v>
      </c>
      <c r="I37" s="38">
        <f t="shared" si="6"/>
        <v>2691326427.21</v>
      </c>
      <c r="J37" s="39"/>
    </row>
    <row r="38" spans="1:10" ht="14.5" x14ac:dyDescent="0.35">
      <c r="A38" s="4" t="s">
        <v>27</v>
      </c>
      <c r="B38" s="4">
        <v>2022</v>
      </c>
      <c r="C38" s="15">
        <f t="shared" si="0"/>
        <v>724312793.13</v>
      </c>
      <c r="D38" s="15">
        <f t="shared" si="1"/>
        <v>0</v>
      </c>
      <c r="E38" s="15">
        <f t="shared" si="2"/>
        <v>0</v>
      </c>
      <c r="F38" s="15">
        <f t="shared" si="3"/>
        <v>0</v>
      </c>
      <c r="G38" s="15">
        <f t="shared" si="4"/>
        <v>0</v>
      </c>
      <c r="H38" s="15">
        <f t="shared" si="5"/>
        <v>0</v>
      </c>
      <c r="I38" s="38">
        <f t="shared" si="6"/>
        <v>724312793.13</v>
      </c>
      <c r="J38" s="39"/>
    </row>
    <row r="39" spans="1:10" ht="14.5" x14ac:dyDescent="0.35">
      <c r="B39" s="4">
        <v>2023</v>
      </c>
      <c r="C39" s="15">
        <f t="shared" si="0"/>
        <v>639907112.66999996</v>
      </c>
      <c r="D39" s="15">
        <f t="shared" si="1"/>
        <v>0</v>
      </c>
      <c r="E39" s="15">
        <f t="shared" si="2"/>
        <v>0</v>
      </c>
      <c r="F39" s="15">
        <f t="shared" si="3"/>
        <v>0</v>
      </c>
      <c r="G39" s="15">
        <f t="shared" si="4"/>
        <v>0</v>
      </c>
      <c r="H39" s="15">
        <f t="shared" si="5"/>
        <v>0</v>
      </c>
      <c r="I39" s="38">
        <f t="shared" si="6"/>
        <v>639907112.66999996</v>
      </c>
      <c r="J39" s="39"/>
    </row>
    <row r="40" spans="1:10" ht="14.5" x14ac:dyDescent="0.35">
      <c r="A40" s="4" t="s">
        <v>111</v>
      </c>
      <c r="B40" s="4">
        <v>2022</v>
      </c>
      <c r="C40" s="15">
        <f t="shared" si="0"/>
        <v>0</v>
      </c>
      <c r="D40" s="15">
        <f t="shared" si="1"/>
        <v>16130660</v>
      </c>
      <c r="E40" s="15">
        <f t="shared" si="2"/>
        <v>0</v>
      </c>
      <c r="F40" s="15">
        <f t="shared" si="3"/>
        <v>0</v>
      </c>
      <c r="G40" s="15">
        <f t="shared" si="4"/>
        <v>0</v>
      </c>
      <c r="H40" s="15">
        <f t="shared" si="5"/>
        <v>0</v>
      </c>
      <c r="I40" s="38">
        <f t="shared" si="6"/>
        <v>16130660</v>
      </c>
      <c r="J40" s="39"/>
    </row>
    <row r="41" spans="1:10" ht="14.5" x14ac:dyDescent="0.35">
      <c r="B41" s="4">
        <v>2023</v>
      </c>
      <c r="C41" s="15">
        <f t="shared" si="0"/>
        <v>0</v>
      </c>
      <c r="D41" s="15">
        <f t="shared" si="1"/>
        <v>16558836</v>
      </c>
      <c r="E41" s="15">
        <f t="shared" si="2"/>
        <v>0</v>
      </c>
      <c r="F41" s="15">
        <f t="shared" si="3"/>
        <v>0</v>
      </c>
      <c r="G41" s="15">
        <f t="shared" si="4"/>
        <v>0</v>
      </c>
      <c r="H41" s="15">
        <f t="shared" si="5"/>
        <v>0</v>
      </c>
      <c r="I41" s="38">
        <f t="shared" si="6"/>
        <v>16558836</v>
      </c>
      <c r="J41" s="39"/>
    </row>
    <row r="42" spans="1:10" ht="14.5" x14ac:dyDescent="0.35">
      <c r="A42" s="4" t="s">
        <v>29</v>
      </c>
      <c r="B42" s="4">
        <v>2022</v>
      </c>
      <c r="C42" s="15">
        <f t="shared" si="0"/>
        <v>334900595</v>
      </c>
      <c r="D42" s="15">
        <f t="shared" si="1"/>
        <v>754852</v>
      </c>
      <c r="E42" s="15">
        <f t="shared" si="2"/>
        <v>0</v>
      </c>
      <c r="F42" s="15">
        <f t="shared" si="3"/>
        <v>15487600</v>
      </c>
      <c r="G42" s="15">
        <f t="shared" si="4"/>
        <v>0</v>
      </c>
      <c r="H42" s="15">
        <f t="shared" si="5"/>
        <v>0</v>
      </c>
      <c r="I42" s="38">
        <f t="shared" si="6"/>
        <v>351143047</v>
      </c>
      <c r="J42" s="39"/>
    </row>
    <row r="43" spans="1:10" ht="14.5" x14ac:dyDescent="0.35">
      <c r="B43" s="4">
        <v>2023</v>
      </c>
      <c r="C43" s="15">
        <f t="shared" si="0"/>
        <v>326117677.44999999</v>
      </c>
      <c r="D43" s="15">
        <f t="shared" si="1"/>
        <v>793352</v>
      </c>
      <c r="E43" s="15">
        <f t="shared" si="2"/>
        <v>0</v>
      </c>
      <c r="F43" s="15">
        <f t="shared" si="3"/>
        <v>2889200</v>
      </c>
      <c r="G43" s="15">
        <f t="shared" si="4"/>
        <v>0</v>
      </c>
      <c r="H43" s="15">
        <f t="shared" si="5"/>
        <v>0</v>
      </c>
      <c r="I43" s="38">
        <f t="shared" si="6"/>
        <v>329800229.44999999</v>
      </c>
      <c r="J43" s="39"/>
    </row>
    <row r="44" spans="1:10" ht="14.5" x14ac:dyDescent="0.35">
      <c r="A44" s="4" t="s">
        <v>30</v>
      </c>
      <c r="B44" s="4">
        <v>2022</v>
      </c>
      <c r="C44" s="15">
        <f t="shared" si="0"/>
        <v>10920000</v>
      </c>
      <c r="D44" s="15">
        <f t="shared" si="1"/>
        <v>0</v>
      </c>
      <c r="E44" s="15">
        <f t="shared" si="2"/>
        <v>0</v>
      </c>
      <c r="F44" s="15">
        <f t="shared" si="3"/>
        <v>0</v>
      </c>
      <c r="G44" s="15">
        <f t="shared" si="4"/>
        <v>0</v>
      </c>
      <c r="H44" s="15">
        <f t="shared" si="5"/>
        <v>0</v>
      </c>
      <c r="I44" s="38">
        <f t="shared" si="6"/>
        <v>10920000</v>
      </c>
      <c r="J44" s="39"/>
    </row>
    <row r="45" spans="1:10" ht="14.5" x14ac:dyDescent="0.35">
      <c r="B45" s="4">
        <v>2023</v>
      </c>
      <c r="C45" s="15">
        <f t="shared" si="0"/>
        <v>0</v>
      </c>
      <c r="D45" s="15">
        <f t="shared" si="1"/>
        <v>0</v>
      </c>
      <c r="E45" s="15">
        <f t="shared" si="2"/>
        <v>0</v>
      </c>
      <c r="F45" s="15">
        <f t="shared" si="3"/>
        <v>0</v>
      </c>
      <c r="G45" s="15">
        <f t="shared" si="4"/>
        <v>0</v>
      </c>
      <c r="H45" s="15">
        <f t="shared" si="5"/>
        <v>0</v>
      </c>
      <c r="I45" s="38">
        <f t="shared" si="6"/>
        <v>0</v>
      </c>
      <c r="J45" s="39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99A1-E5BD-4D0A-BB44-2FA80A02EB20}">
  <sheetPr codeName="Sheet13">
    <tabColor theme="4" tint="0.79998168889431442"/>
  </sheetPr>
  <dimension ref="A1:O34"/>
  <sheetViews>
    <sheetView topLeftCell="A22" zoomScale="90" zoomScaleNormal="90" workbookViewId="0">
      <selection activeCell="C56" sqref="C56"/>
    </sheetView>
  </sheetViews>
  <sheetFormatPr defaultRowHeight="15.5" x14ac:dyDescent="0.35"/>
  <cols>
    <col min="1" max="1" width="63.81640625" style="97" bestFit="1" customWidth="1"/>
    <col min="2" max="2" width="11.7265625" style="97" customWidth="1"/>
    <col min="3" max="3" width="25.1796875" style="97" bestFit="1" customWidth="1"/>
    <col min="4" max="4" width="22.7265625" style="97" bestFit="1" customWidth="1"/>
    <col min="5" max="5" width="25.1796875" style="97" customWidth="1"/>
    <col min="6" max="12" width="8.7265625" style="97"/>
    <col min="13" max="13" width="24.26953125" style="97" bestFit="1" customWidth="1"/>
    <col min="14" max="14" width="15.81640625" style="97" customWidth="1"/>
    <col min="15" max="15" width="18.81640625" style="97" bestFit="1" customWidth="1"/>
    <col min="16" max="16384" width="8.7265625" style="97"/>
  </cols>
  <sheetData>
    <row r="1" spans="1:15" x14ac:dyDescent="0.35">
      <c r="A1" s="40" t="s">
        <v>449</v>
      </c>
    </row>
    <row r="3" spans="1:15" x14ac:dyDescent="0.35">
      <c r="A3" s="130" t="s">
        <v>413</v>
      </c>
      <c r="M3" s="109" t="s">
        <v>412</v>
      </c>
      <c r="N3" s="110"/>
      <c r="O3" s="111"/>
    </row>
    <row r="4" spans="1:15" x14ac:dyDescent="0.35">
      <c r="A4" s="109" t="s">
        <v>446</v>
      </c>
      <c r="B4" s="110"/>
      <c r="C4" s="110"/>
      <c r="D4" s="110"/>
      <c r="E4" s="111"/>
      <c r="M4" s="112" t="s">
        <v>417</v>
      </c>
      <c r="N4" s="98" t="s">
        <v>418</v>
      </c>
      <c r="O4" s="113" t="s">
        <v>419</v>
      </c>
    </row>
    <row r="5" spans="1:15" x14ac:dyDescent="0.35">
      <c r="A5" s="112" t="s">
        <v>161</v>
      </c>
      <c r="B5" s="98" t="s">
        <v>447</v>
      </c>
      <c r="C5" s="98" t="s">
        <v>52</v>
      </c>
      <c r="D5" s="98" t="s">
        <v>70</v>
      </c>
      <c r="E5" s="113" t="s">
        <v>75</v>
      </c>
      <c r="M5" s="114" t="s">
        <v>102</v>
      </c>
      <c r="N5" s="97" t="s">
        <v>422</v>
      </c>
      <c r="O5" s="115">
        <v>1</v>
      </c>
    </row>
    <row r="6" spans="1:15" x14ac:dyDescent="0.35">
      <c r="A6" s="114" t="s">
        <v>22</v>
      </c>
      <c r="B6" s="97">
        <v>2022</v>
      </c>
      <c r="E6" s="115"/>
      <c r="M6" s="114" t="s">
        <v>58</v>
      </c>
      <c r="N6" s="97" t="s">
        <v>424</v>
      </c>
      <c r="O6" s="115">
        <v>28</v>
      </c>
    </row>
    <row r="7" spans="1:15" x14ac:dyDescent="0.35">
      <c r="A7" s="114"/>
      <c r="B7" s="97">
        <v>2023</v>
      </c>
      <c r="C7" s="97">
        <v>102</v>
      </c>
      <c r="E7" s="115"/>
      <c r="M7" s="114" t="s">
        <v>65</v>
      </c>
      <c r="N7" s="97" t="s">
        <v>426</v>
      </c>
      <c r="O7" s="115">
        <v>265</v>
      </c>
    </row>
    <row r="8" spans="1:15" x14ac:dyDescent="0.35">
      <c r="A8" s="114" t="s">
        <v>23</v>
      </c>
      <c r="B8" s="97">
        <v>2022</v>
      </c>
      <c r="C8" s="107"/>
      <c r="D8" s="107">
        <v>392</v>
      </c>
      <c r="E8" s="116"/>
      <c r="M8" s="114" t="s">
        <v>75</v>
      </c>
      <c r="N8" s="97" t="s">
        <v>428</v>
      </c>
      <c r="O8" s="116">
        <v>23500</v>
      </c>
    </row>
    <row r="9" spans="1:15" x14ac:dyDescent="0.35">
      <c r="A9" s="114"/>
      <c r="B9" s="97">
        <v>2023</v>
      </c>
      <c r="C9" s="107"/>
      <c r="D9" s="107">
        <v>400</v>
      </c>
      <c r="E9" s="116"/>
      <c r="M9" s="117" t="s">
        <v>52</v>
      </c>
      <c r="N9" s="118" t="s">
        <v>429</v>
      </c>
      <c r="O9" s="119">
        <v>12400</v>
      </c>
    </row>
    <row r="10" spans="1:15" x14ac:dyDescent="0.35">
      <c r="A10" s="114" t="s">
        <v>25</v>
      </c>
      <c r="B10" s="97">
        <v>2022</v>
      </c>
      <c r="C10" s="107">
        <v>220</v>
      </c>
      <c r="D10" s="107">
        <v>4172</v>
      </c>
      <c r="E10" s="116">
        <v>229.8</v>
      </c>
      <c r="M10" s="120" t="s">
        <v>70</v>
      </c>
      <c r="N10" s="121" t="s">
        <v>430</v>
      </c>
      <c r="O10" s="122">
        <v>11100</v>
      </c>
    </row>
    <row r="11" spans="1:15" x14ac:dyDescent="0.35">
      <c r="A11" s="114"/>
      <c r="B11" s="97">
        <v>2023</v>
      </c>
      <c r="C11" s="107">
        <v>691</v>
      </c>
      <c r="D11" s="107">
        <v>4732</v>
      </c>
      <c r="E11" s="116">
        <v>146.4</v>
      </c>
    </row>
    <row r="12" spans="1:15" x14ac:dyDescent="0.35">
      <c r="A12" s="114" t="s">
        <v>29</v>
      </c>
      <c r="B12" s="97">
        <v>2022</v>
      </c>
      <c r="C12" s="107">
        <v>1249</v>
      </c>
      <c r="D12" s="107"/>
      <c r="E12" s="116"/>
    </row>
    <row r="13" spans="1:15" x14ac:dyDescent="0.35">
      <c r="A13" s="123"/>
      <c r="B13" s="124">
        <v>2023</v>
      </c>
      <c r="C13" s="125">
        <v>233</v>
      </c>
      <c r="D13" s="125"/>
      <c r="E13" s="105"/>
    </row>
    <row r="16" spans="1:15" x14ac:dyDescent="0.35">
      <c r="A16" s="98" t="s">
        <v>432</v>
      </c>
      <c r="B16" s="107"/>
      <c r="C16" s="107"/>
      <c r="D16" s="107"/>
      <c r="E16" s="107"/>
      <c r="F16" s="107"/>
      <c r="G16" s="107"/>
      <c r="H16" s="126"/>
    </row>
    <row r="17" spans="1:9" ht="15.65" customHeight="1" x14ac:dyDescent="0.35">
      <c r="A17" s="109" t="s">
        <v>433</v>
      </c>
      <c r="B17" s="110"/>
      <c r="C17" s="127"/>
      <c r="D17" s="127"/>
      <c r="E17" s="128"/>
      <c r="F17" s="118"/>
      <c r="G17" s="118"/>
    </row>
    <row r="18" spans="1:9" ht="15.65" customHeight="1" x14ac:dyDescent="0.35">
      <c r="A18" s="112" t="s">
        <v>161</v>
      </c>
      <c r="B18" s="98" t="s">
        <v>447</v>
      </c>
      <c r="C18" s="98" t="s">
        <v>52</v>
      </c>
      <c r="D18" s="98" t="s">
        <v>70</v>
      </c>
      <c r="E18" s="113" t="s">
        <v>75</v>
      </c>
      <c r="F18" s="129"/>
      <c r="G18" s="129"/>
      <c r="H18" s="98"/>
      <c r="I18" s="130"/>
    </row>
    <row r="19" spans="1:9" x14ac:dyDescent="0.35">
      <c r="A19" s="114" t="s">
        <v>22</v>
      </c>
      <c r="B19" s="97">
        <v>2022</v>
      </c>
      <c r="C19" s="107">
        <f>C6*$O$9</f>
        <v>0</v>
      </c>
      <c r="D19" s="107">
        <f>D6*$O$10</f>
        <v>0</v>
      </c>
      <c r="E19" s="116">
        <f>E6*$O$8</f>
        <v>0</v>
      </c>
      <c r="F19" s="131"/>
      <c r="G19" s="131"/>
      <c r="H19" s="107"/>
      <c r="I19" s="132"/>
    </row>
    <row r="20" spans="1:9" x14ac:dyDescent="0.35">
      <c r="A20" s="114"/>
      <c r="B20" s="97">
        <v>2023</v>
      </c>
      <c r="C20" s="107">
        <f t="shared" ref="C20:C26" si="0">C7*$O$9</f>
        <v>1264800</v>
      </c>
      <c r="D20" s="107">
        <f t="shared" ref="D20:D26" si="1">D7*$O$10</f>
        <v>0</v>
      </c>
      <c r="E20" s="116">
        <f t="shared" ref="E20:E26" si="2">E7*$O$8</f>
        <v>0</v>
      </c>
      <c r="F20" s="131"/>
      <c r="G20" s="131"/>
      <c r="H20" s="107"/>
      <c r="I20" s="132"/>
    </row>
    <row r="21" spans="1:9" x14ac:dyDescent="0.35">
      <c r="A21" s="114" t="s">
        <v>23</v>
      </c>
      <c r="B21" s="97">
        <v>2022</v>
      </c>
      <c r="C21" s="107">
        <f t="shared" si="0"/>
        <v>0</v>
      </c>
      <c r="D21" s="107">
        <f t="shared" si="1"/>
        <v>4351200</v>
      </c>
      <c r="E21" s="116">
        <f t="shared" si="2"/>
        <v>0</v>
      </c>
      <c r="F21" s="131"/>
      <c r="G21" s="131"/>
      <c r="H21" s="107"/>
      <c r="I21" s="132"/>
    </row>
    <row r="22" spans="1:9" x14ac:dyDescent="0.35">
      <c r="A22" s="114"/>
      <c r="B22" s="97">
        <v>2023</v>
      </c>
      <c r="C22" s="107">
        <f t="shared" si="0"/>
        <v>0</v>
      </c>
      <c r="D22" s="107">
        <f t="shared" si="1"/>
        <v>4440000</v>
      </c>
      <c r="E22" s="116">
        <f t="shared" si="2"/>
        <v>0</v>
      </c>
      <c r="F22" s="131"/>
      <c r="G22" s="131"/>
      <c r="H22" s="107"/>
      <c r="I22" s="132"/>
    </row>
    <row r="23" spans="1:9" x14ac:dyDescent="0.35">
      <c r="A23" s="114" t="s">
        <v>25</v>
      </c>
      <c r="B23" s="97">
        <v>2022</v>
      </c>
      <c r="C23" s="107">
        <f t="shared" si="0"/>
        <v>2728000</v>
      </c>
      <c r="D23" s="107">
        <f t="shared" si="1"/>
        <v>46309200</v>
      </c>
      <c r="E23" s="116">
        <f t="shared" si="2"/>
        <v>5400300</v>
      </c>
      <c r="F23" s="131"/>
      <c r="G23" s="131"/>
      <c r="H23" s="107"/>
      <c r="I23" s="132"/>
    </row>
    <row r="24" spans="1:9" x14ac:dyDescent="0.35">
      <c r="A24" s="114"/>
      <c r="B24" s="97">
        <v>2023</v>
      </c>
      <c r="C24" s="107">
        <f t="shared" si="0"/>
        <v>8568400</v>
      </c>
      <c r="D24" s="107">
        <f t="shared" si="1"/>
        <v>52525200</v>
      </c>
      <c r="E24" s="116">
        <f t="shared" si="2"/>
        <v>3440400</v>
      </c>
      <c r="F24" s="131"/>
      <c r="G24" s="131"/>
      <c r="H24" s="107"/>
      <c r="I24" s="132"/>
    </row>
    <row r="25" spans="1:9" x14ac:dyDescent="0.35">
      <c r="A25" s="114" t="s">
        <v>29</v>
      </c>
      <c r="B25" s="97">
        <v>2022</v>
      </c>
      <c r="C25" s="107">
        <f t="shared" si="0"/>
        <v>15487600</v>
      </c>
      <c r="D25" s="97">
        <f t="shared" si="1"/>
        <v>0</v>
      </c>
      <c r="E25" s="116">
        <f t="shared" si="2"/>
        <v>0</v>
      </c>
      <c r="F25" s="131"/>
      <c r="G25" s="131"/>
      <c r="H25" s="107"/>
      <c r="I25" s="132"/>
    </row>
    <row r="26" spans="1:9" x14ac:dyDescent="0.35">
      <c r="A26" s="123"/>
      <c r="B26" s="124">
        <v>2023</v>
      </c>
      <c r="C26" s="125">
        <f t="shared" si="0"/>
        <v>2889200</v>
      </c>
      <c r="D26" s="124">
        <f t="shared" si="1"/>
        <v>0</v>
      </c>
      <c r="E26" s="105">
        <f t="shared" si="2"/>
        <v>0</v>
      </c>
      <c r="F26" s="131"/>
      <c r="G26" s="131"/>
      <c r="H26" s="107"/>
      <c r="I26" s="132"/>
    </row>
    <row r="27" spans="1:9" x14ac:dyDescent="0.35">
      <c r="C27" s="107"/>
      <c r="D27" s="107"/>
      <c r="E27" s="107"/>
      <c r="F27" s="131"/>
      <c r="G27" s="131"/>
      <c r="H27" s="107"/>
      <c r="I27" s="132"/>
    </row>
    <row r="28" spans="1:9" x14ac:dyDescent="0.35">
      <c r="C28" s="107"/>
      <c r="D28" s="107"/>
      <c r="E28" s="107"/>
      <c r="F28" s="131"/>
      <c r="G28" s="131"/>
      <c r="H28" s="107"/>
      <c r="I28" s="132"/>
    </row>
    <row r="29" spans="1:9" x14ac:dyDescent="0.35">
      <c r="C29" s="107"/>
      <c r="D29" s="107"/>
      <c r="E29" s="107"/>
      <c r="F29" s="131"/>
      <c r="G29" s="131"/>
      <c r="H29" s="107"/>
      <c r="I29" s="132"/>
    </row>
    <row r="30" spans="1:9" x14ac:dyDescent="0.35">
      <c r="C30" s="107"/>
      <c r="D30" s="107"/>
      <c r="E30" s="107"/>
      <c r="F30" s="131"/>
      <c r="G30" s="131"/>
      <c r="H30" s="107"/>
      <c r="I30" s="132"/>
    </row>
    <row r="31" spans="1:9" x14ac:dyDescent="0.35">
      <c r="C31" s="107"/>
      <c r="D31" s="107"/>
      <c r="E31" s="107"/>
      <c r="F31" s="131"/>
      <c r="G31" s="131"/>
      <c r="H31" s="107"/>
      <c r="I31" s="132"/>
    </row>
    <row r="32" spans="1:9" x14ac:dyDescent="0.35">
      <c r="C32" s="107"/>
      <c r="D32" s="107"/>
      <c r="E32" s="107"/>
      <c r="F32" s="131"/>
      <c r="G32" s="131"/>
      <c r="H32" s="107"/>
      <c r="I32" s="132"/>
    </row>
    <row r="33" spans="3:9" x14ac:dyDescent="0.35">
      <c r="C33" s="107"/>
      <c r="D33" s="107"/>
      <c r="E33" s="107"/>
      <c r="F33" s="131"/>
      <c r="G33" s="131"/>
      <c r="H33" s="107"/>
      <c r="I33" s="132"/>
    </row>
    <row r="34" spans="3:9" x14ac:dyDescent="0.35">
      <c r="C34" s="107"/>
      <c r="D34" s="107"/>
      <c r="E34" s="107"/>
      <c r="F34" s="131"/>
      <c r="G34" s="131"/>
      <c r="H34" s="107"/>
      <c r="I34" s="132"/>
    </row>
  </sheetData>
  <pageMargins left="0.7" right="0.7" top="0.75" bottom="0.75" header="0.3" footer="0.3"/>
  <pageSetup paperSize="0" orientation="portrait" horizontalDpi="0" verticalDpi="0" copies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B535-163B-4D6F-AD92-4F7780FBA63F}">
  <sheetPr codeName="Sheet14">
    <tabColor theme="4" tint="0.79998168889431442"/>
  </sheetPr>
  <dimension ref="A1:F22"/>
  <sheetViews>
    <sheetView zoomScale="90" zoomScaleNormal="90" workbookViewId="0">
      <selection activeCell="B31" sqref="B31"/>
    </sheetView>
  </sheetViews>
  <sheetFormatPr defaultRowHeight="15.5" x14ac:dyDescent="0.35"/>
  <cols>
    <col min="1" max="1" width="63.81640625" style="97" bestFit="1" customWidth="1"/>
    <col min="2" max="2" width="9.453125" style="97" customWidth="1"/>
    <col min="3" max="4" width="6.453125" style="97" customWidth="1"/>
    <col min="5" max="16384" width="8.7265625" style="97"/>
  </cols>
  <sheetData>
    <row r="1" spans="1:4" x14ac:dyDescent="0.35">
      <c r="A1" s="40" t="s">
        <v>450</v>
      </c>
    </row>
    <row r="3" spans="1:4" x14ac:dyDescent="0.35">
      <c r="A3" s="98" t="s">
        <v>161</v>
      </c>
      <c r="B3" s="99" t="s">
        <v>329</v>
      </c>
      <c r="C3" s="100" t="s">
        <v>451</v>
      </c>
      <c r="D3" s="99" t="s">
        <v>356</v>
      </c>
    </row>
    <row r="4" spans="1:4" x14ac:dyDescent="0.35">
      <c r="A4" s="101" t="s">
        <v>22</v>
      </c>
      <c r="B4" s="101" t="s">
        <v>331</v>
      </c>
      <c r="C4" s="102">
        <v>97</v>
      </c>
      <c r="D4" s="103">
        <v>249</v>
      </c>
    </row>
    <row r="5" spans="1:4" x14ac:dyDescent="0.35">
      <c r="A5" s="104"/>
      <c r="B5" s="104" t="s">
        <v>335</v>
      </c>
      <c r="C5" s="105">
        <v>24</v>
      </c>
      <c r="D5" s="106">
        <v>157</v>
      </c>
    </row>
    <row r="6" spans="1:4" x14ac:dyDescent="0.35">
      <c r="A6" s="101" t="s">
        <v>23</v>
      </c>
      <c r="B6" s="101" t="s">
        <v>331</v>
      </c>
      <c r="C6" s="102">
        <v>5</v>
      </c>
      <c r="D6" s="103">
        <v>95</v>
      </c>
    </row>
    <row r="7" spans="1:4" x14ac:dyDescent="0.35">
      <c r="A7" s="104"/>
      <c r="B7" s="104" t="s">
        <v>335</v>
      </c>
      <c r="C7" s="105"/>
      <c r="D7" s="106">
        <v>31</v>
      </c>
    </row>
    <row r="8" spans="1:4" x14ac:dyDescent="0.35">
      <c r="A8" s="101" t="s">
        <v>24</v>
      </c>
      <c r="B8" s="101" t="s">
        <v>331</v>
      </c>
      <c r="C8" s="102">
        <v>43</v>
      </c>
      <c r="D8" s="103">
        <v>62</v>
      </c>
    </row>
    <row r="9" spans="1:4" x14ac:dyDescent="0.35">
      <c r="A9" s="104"/>
      <c r="B9" s="104" t="s">
        <v>335</v>
      </c>
      <c r="C9" s="105"/>
      <c r="D9" s="106"/>
    </row>
    <row r="10" spans="1:4" x14ac:dyDescent="0.35">
      <c r="A10" s="101" t="s">
        <v>25</v>
      </c>
      <c r="B10" s="101" t="s">
        <v>331</v>
      </c>
      <c r="C10" s="102">
        <v>46</v>
      </c>
      <c r="D10" s="103">
        <v>298</v>
      </c>
    </row>
    <row r="11" spans="1:4" x14ac:dyDescent="0.35">
      <c r="A11" s="104"/>
      <c r="B11" s="104" t="s">
        <v>335</v>
      </c>
      <c r="C11" s="105">
        <v>37</v>
      </c>
      <c r="D11" s="106">
        <v>163</v>
      </c>
    </row>
    <row r="12" spans="1:4" x14ac:dyDescent="0.35">
      <c r="A12" s="101" t="s">
        <v>166</v>
      </c>
      <c r="B12" s="101" t="s">
        <v>331</v>
      </c>
      <c r="C12" s="102">
        <v>187</v>
      </c>
      <c r="D12" s="103">
        <v>1851</v>
      </c>
    </row>
    <row r="13" spans="1:4" x14ac:dyDescent="0.35">
      <c r="A13" s="104"/>
      <c r="B13" s="104" t="s">
        <v>335</v>
      </c>
      <c r="C13" s="105">
        <v>1293</v>
      </c>
      <c r="D13" s="106">
        <v>1976</v>
      </c>
    </row>
    <row r="14" spans="1:4" x14ac:dyDescent="0.35">
      <c r="A14" s="101" t="s">
        <v>27</v>
      </c>
      <c r="B14" s="101" t="s">
        <v>331</v>
      </c>
      <c r="C14" s="102">
        <v>37</v>
      </c>
      <c r="D14" s="103">
        <v>115</v>
      </c>
    </row>
    <row r="15" spans="1:4" x14ac:dyDescent="0.35">
      <c r="A15" s="104"/>
      <c r="B15" s="104" t="s">
        <v>335</v>
      </c>
      <c r="C15" s="105">
        <v>1</v>
      </c>
      <c r="D15" s="106">
        <v>62</v>
      </c>
    </row>
    <row r="16" spans="1:4" x14ac:dyDescent="0.35">
      <c r="A16" s="101" t="s">
        <v>111</v>
      </c>
      <c r="B16" s="101" t="s">
        <v>331</v>
      </c>
      <c r="C16" s="102">
        <v>138</v>
      </c>
      <c r="D16" s="103">
        <v>429</v>
      </c>
    </row>
    <row r="17" spans="1:6" x14ac:dyDescent="0.35">
      <c r="A17" s="104"/>
      <c r="B17" s="104" t="s">
        <v>335</v>
      </c>
      <c r="C17" s="105">
        <v>779</v>
      </c>
      <c r="D17" s="106">
        <v>2613</v>
      </c>
    </row>
    <row r="18" spans="1:6" x14ac:dyDescent="0.35">
      <c r="A18" s="101" t="s">
        <v>29</v>
      </c>
      <c r="B18" s="101" t="s">
        <v>331</v>
      </c>
      <c r="C18" s="102">
        <v>11</v>
      </c>
      <c r="D18" s="103">
        <v>265</v>
      </c>
    </row>
    <row r="19" spans="1:6" x14ac:dyDescent="0.35">
      <c r="A19" s="104"/>
      <c r="B19" s="104" t="s">
        <v>335</v>
      </c>
      <c r="C19" s="105">
        <v>19</v>
      </c>
      <c r="D19" s="106">
        <v>93</v>
      </c>
    </row>
    <row r="20" spans="1:6" x14ac:dyDescent="0.35">
      <c r="A20" s="101" t="s">
        <v>30</v>
      </c>
      <c r="B20" s="101" t="s">
        <v>331</v>
      </c>
      <c r="C20" s="102">
        <v>9</v>
      </c>
      <c r="D20" s="103">
        <v>36</v>
      </c>
      <c r="F20" s="97">
        <v>39</v>
      </c>
    </row>
    <row r="21" spans="1:6" x14ac:dyDescent="0.35">
      <c r="A21" s="104"/>
      <c r="B21" s="104" t="s">
        <v>335</v>
      </c>
      <c r="C21" s="105"/>
      <c r="D21" s="106">
        <v>4</v>
      </c>
    </row>
    <row r="22" spans="1:6" x14ac:dyDescent="0.35">
      <c r="C22" s="107"/>
      <c r="D22" s="107"/>
      <c r="E22" s="108"/>
    </row>
  </sheetData>
  <pageMargins left="0.7" right="0.7" top="0.75" bottom="0.75" header="0.3" footer="0.3"/>
  <pageSetup paperSize="0" orientation="portrait" horizontalDpi="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C6187-EC56-482E-BB5E-AA377E87B06E}">
  <sheetPr>
    <tabColor theme="9" tint="0.79998168889431442"/>
  </sheetPr>
  <dimension ref="A1:AH52"/>
  <sheetViews>
    <sheetView zoomScaleNormal="100" workbookViewId="0">
      <selection activeCell="L18" sqref="L18"/>
    </sheetView>
  </sheetViews>
  <sheetFormatPr defaultColWidth="13.36328125" defaultRowHeight="28" customHeight="1" x14ac:dyDescent="0.35"/>
  <cols>
    <col min="1" max="16384" width="13.36328125" style="43"/>
  </cols>
  <sheetData>
    <row r="1" spans="1:34" ht="28" customHeight="1" x14ac:dyDescent="0.35">
      <c r="A1" s="42" t="s">
        <v>19</v>
      </c>
    </row>
    <row r="3" spans="1:34" ht="103.5" customHeight="1" x14ac:dyDescent="0.35">
      <c r="A3" s="44" t="s">
        <v>20</v>
      </c>
      <c r="B3" s="44" t="s">
        <v>21</v>
      </c>
      <c r="C3" s="44" t="s">
        <v>109</v>
      </c>
      <c r="D3" s="44" t="s">
        <v>22</v>
      </c>
      <c r="E3" s="44" t="s">
        <v>23</v>
      </c>
      <c r="F3" s="44" t="s">
        <v>24</v>
      </c>
      <c r="G3" s="44" t="s">
        <v>25</v>
      </c>
      <c r="H3" s="44" t="s">
        <v>26</v>
      </c>
      <c r="I3" s="44" t="s">
        <v>27</v>
      </c>
      <c r="J3" s="44" t="s">
        <v>28</v>
      </c>
      <c r="K3" s="44" t="s">
        <v>29</v>
      </c>
      <c r="L3" s="44" t="s">
        <v>30</v>
      </c>
    </row>
    <row r="4" spans="1:34" ht="28" customHeight="1" x14ac:dyDescent="0.35">
      <c r="A4" s="41" t="s">
        <v>31</v>
      </c>
      <c r="B4" s="45">
        <v>1000</v>
      </c>
      <c r="C4" s="46">
        <f>SUM(D4:L4)</f>
        <v>975955.11316413549</v>
      </c>
      <c r="D4" s="46">
        <v>1352</v>
      </c>
      <c r="E4" s="46"/>
      <c r="F4" s="46">
        <v>56704.12</v>
      </c>
      <c r="G4" s="46">
        <v>7892</v>
      </c>
      <c r="H4" s="46">
        <v>19501.955964135399</v>
      </c>
      <c r="I4" s="46">
        <v>1524.6</v>
      </c>
      <c r="J4" s="46">
        <v>888980.43720000004</v>
      </c>
      <c r="K4" s="47"/>
      <c r="L4" s="47"/>
      <c r="M4" s="48"/>
    </row>
    <row r="5" spans="1:34" ht="28" customHeight="1" x14ac:dyDescent="0.35">
      <c r="A5" s="41" t="s">
        <v>32</v>
      </c>
      <c r="B5" s="45">
        <v>1</v>
      </c>
      <c r="C5" s="49">
        <f t="shared" ref="C5:C52" si="0">SUM(D5:L5)</f>
        <v>50.134</v>
      </c>
      <c r="D5" s="50">
        <v>2.1880000000000002</v>
      </c>
      <c r="E5" s="49"/>
      <c r="F5" s="50">
        <v>1.57</v>
      </c>
      <c r="G5" s="46"/>
      <c r="H5" s="49">
        <v>20.225999999999999</v>
      </c>
      <c r="I5" s="49">
        <v>26.15</v>
      </c>
      <c r="J5" s="46"/>
      <c r="K5" s="46"/>
      <c r="L5" s="46"/>
      <c r="M5" s="48"/>
    </row>
    <row r="6" spans="1:34" ht="28" customHeight="1" x14ac:dyDescent="0.35">
      <c r="A6" s="41" t="s">
        <v>33</v>
      </c>
      <c r="B6" s="45">
        <v>1</v>
      </c>
      <c r="C6" s="49">
        <f t="shared" si="0"/>
        <v>46.019352999999995</v>
      </c>
      <c r="D6" s="46"/>
      <c r="E6" s="46"/>
      <c r="F6" s="49">
        <v>10.026353</v>
      </c>
      <c r="G6" s="46"/>
      <c r="H6" s="50">
        <v>6.7560000000000002</v>
      </c>
      <c r="I6" s="49">
        <v>29.236999999999998</v>
      </c>
      <c r="J6" s="46"/>
      <c r="K6" s="46"/>
      <c r="L6" s="46"/>
      <c r="M6" s="48"/>
    </row>
    <row r="7" spans="1:34" ht="28" customHeight="1" x14ac:dyDescent="0.35">
      <c r="A7" s="41" t="s">
        <v>34</v>
      </c>
      <c r="B7" s="45">
        <v>1000</v>
      </c>
      <c r="C7" s="46">
        <f t="shared" si="0"/>
        <v>58535.553083323801</v>
      </c>
      <c r="D7" s="46">
        <v>24021</v>
      </c>
      <c r="E7" s="46"/>
      <c r="F7" s="46"/>
      <c r="G7" s="46">
        <v>34514.553083323801</v>
      </c>
      <c r="H7" s="46"/>
      <c r="I7" s="46"/>
      <c r="J7" s="46"/>
      <c r="K7" s="46"/>
      <c r="L7" s="46"/>
      <c r="M7" s="48"/>
    </row>
    <row r="8" spans="1:34" ht="28" customHeight="1" x14ac:dyDescent="0.35">
      <c r="A8" s="41" t="s">
        <v>35</v>
      </c>
      <c r="B8" s="45">
        <v>100</v>
      </c>
      <c r="C8" s="46">
        <f t="shared" si="0"/>
        <v>39349.202070383704</v>
      </c>
      <c r="D8" s="46">
        <v>7251</v>
      </c>
      <c r="E8" s="46"/>
      <c r="F8" s="46"/>
      <c r="G8" s="46">
        <v>32098.202070383701</v>
      </c>
      <c r="H8" s="46"/>
      <c r="I8" s="46"/>
      <c r="J8" s="46"/>
      <c r="K8" s="46"/>
      <c r="L8" s="46"/>
      <c r="M8" s="48"/>
    </row>
    <row r="9" spans="1:34" ht="28" customHeight="1" x14ac:dyDescent="0.35">
      <c r="A9" s="41" t="s">
        <v>36</v>
      </c>
      <c r="B9" s="45">
        <v>1</v>
      </c>
      <c r="C9" s="49">
        <f t="shared" si="0"/>
        <v>21.061464000000004</v>
      </c>
      <c r="D9" s="46"/>
      <c r="E9" s="50">
        <v>4.3600000000000003</v>
      </c>
      <c r="F9" s="50">
        <v>4.2684639999999998</v>
      </c>
      <c r="G9" s="46"/>
      <c r="H9" s="50">
        <v>8.8130000000000006</v>
      </c>
      <c r="I9" s="50">
        <v>3.62</v>
      </c>
      <c r="J9" s="46"/>
      <c r="K9" s="46"/>
      <c r="L9" s="46"/>
      <c r="M9" s="48"/>
    </row>
    <row r="10" spans="1:34" ht="28" customHeight="1" x14ac:dyDescent="0.35">
      <c r="A10" s="41" t="s">
        <v>37</v>
      </c>
      <c r="B10" s="45" t="s">
        <v>38</v>
      </c>
      <c r="C10" s="46">
        <f>SUM(D10:L10)</f>
        <v>9058998.4479174931</v>
      </c>
      <c r="D10" s="46">
        <v>3800798.1070137098</v>
      </c>
      <c r="E10" s="46">
        <v>59881.378731160003</v>
      </c>
      <c r="F10" s="46">
        <v>663807.34706908092</v>
      </c>
      <c r="G10" s="46">
        <v>1330143.7267662499</v>
      </c>
      <c r="H10" s="46">
        <v>2238343.0982147297</v>
      </c>
      <c r="I10" s="46">
        <v>639907.11266999994</v>
      </c>
      <c r="J10" s="46"/>
      <c r="K10" s="46">
        <v>326117.67745256296</v>
      </c>
      <c r="L10" s="46"/>
      <c r="M10" s="48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</row>
    <row r="11" spans="1:34" ht="28" customHeight="1" x14ac:dyDescent="0.35">
      <c r="A11" s="41" t="s">
        <v>39</v>
      </c>
      <c r="B11" s="45">
        <v>100000</v>
      </c>
      <c r="C11" s="46">
        <f t="shared" si="0"/>
        <v>9562671.4065610822</v>
      </c>
      <c r="D11" s="46">
        <v>3582601.5341881402</v>
      </c>
      <c r="E11" s="46"/>
      <c r="F11" s="46">
        <v>3603760.2456955598</v>
      </c>
      <c r="G11" s="46">
        <v>375410.62667738303</v>
      </c>
      <c r="H11" s="46">
        <v>691000</v>
      </c>
      <c r="I11" s="46">
        <v>1309899</v>
      </c>
      <c r="J11" s="46"/>
      <c r="K11" s="46"/>
      <c r="L11" s="46"/>
      <c r="M11" s="48"/>
    </row>
    <row r="12" spans="1:34" ht="28" customHeight="1" x14ac:dyDescent="0.35">
      <c r="A12" s="41" t="s">
        <v>40</v>
      </c>
      <c r="B12" s="45">
        <v>10</v>
      </c>
      <c r="C12" s="49">
        <f t="shared" si="0"/>
        <v>13.334506279999999</v>
      </c>
      <c r="D12" s="46"/>
      <c r="E12" s="46"/>
      <c r="F12" s="46"/>
      <c r="G12" s="46"/>
      <c r="H12" s="49">
        <v>13.334506279999999</v>
      </c>
      <c r="I12" s="46"/>
      <c r="J12" s="46"/>
      <c r="K12" s="46"/>
      <c r="L12" s="46"/>
      <c r="M12" s="48"/>
    </row>
    <row r="13" spans="1:34" ht="28" customHeight="1" x14ac:dyDescent="0.35">
      <c r="A13" s="41" t="s">
        <v>41</v>
      </c>
      <c r="B13" s="45">
        <v>10000</v>
      </c>
      <c r="C13" s="46">
        <f t="shared" si="0"/>
        <v>39063.65</v>
      </c>
      <c r="D13" s="46"/>
      <c r="E13" s="46"/>
      <c r="F13" s="46"/>
      <c r="G13" s="46"/>
      <c r="H13" s="46">
        <v>23327</v>
      </c>
      <c r="I13" s="46">
        <v>15736.65</v>
      </c>
      <c r="J13" s="46"/>
      <c r="K13" s="46"/>
      <c r="L13" s="46"/>
      <c r="M13" s="48"/>
    </row>
    <row r="14" spans="1:34" ht="28" customHeight="1" x14ac:dyDescent="0.35">
      <c r="A14" s="41" t="s">
        <v>42</v>
      </c>
      <c r="B14" s="45">
        <v>1</v>
      </c>
      <c r="C14" s="46">
        <f t="shared" si="0"/>
        <v>175.68</v>
      </c>
      <c r="D14" s="46"/>
      <c r="E14" s="46"/>
      <c r="F14" s="46"/>
      <c r="G14" s="46"/>
      <c r="H14" s="46">
        <v>175.68</v>
      </c>
      <c r="I14" s="46"/>
      <c r="J14" s="46"/>
      <c r="K14" s="46"/>
      <c r="L14" s="46"/>
      <c r="M14" s="48"/>
    </row>
    <row r="15" spans="1:34" ht="28" customHeight="1" x14ac:dyDescent="0.35">
      <c r="A15" s="41" t="s">
        <v>43</v>
      </c>
      <c r="B15" s="45">
        <v>10</v>
      </c>
      <c r="C15" s="46">
        <f t="shared" si="0"/>
        <v>220.96420055900001</v>
      </c>
      <c r="D15" s="46"/>
      <c r="E15" s="46"/>
      <c r="F15" s="49">
        <v>31.784780999999999</v>
      </c>
      <c r="G15" s="46"/>
      <c r="H15" s="46">
        <v>134.25941955900001</v>
      </c>
      <c r="I15" s="49">
        <v>54.92</v>
      </c>
      <c r="J15" s="46"/>
      <c r="K15" s="46"/>
      <c r="L15" s="46"/>
      <c r="M15" s="48"/>
    </row>
    <row r="16" spans="1:34" ht="28" customHeight="1" x14ac:dyDescent="0.35">
      <c r="A16" s="41" t="s">
        <v>44</v>
      </c>
      <c r="B16" s="45">
        <v>10</v>
      </c>
      <c r="C16" s="46">
        <f t="shared" si="0"/>
        <v>130.48383899999999</v>
      </c>
      <c r="D16" s="46"/>
      <c r="E16" s="46"/>
      <c r="F16" s="49">
        <v>28.013839000000001</v>
      </c>
      <c r="G16" s="46"/>
      <c r="H16" s="49">
        <v>10.5</v>
      </c>
      <c r="I16" s="49">
        <v>91.97</v>
      </c>
      <c r="J16" s="46"/>
      <c r="K16" s="46"/>
      <c r="L16" s="46"/>
      <c r="M16" s="48"/>
    </row>
    <row r="17" spans="1:13" ht="28" customHeight="1" x14ac:dyDescent="0.35">
      <c r="A17" s="41" t="s">
        <v>45</v>
      </c>
      <c r="B17" s="52">
        <v>1.0000000000000001E-5</v>
      </c>
      <c r="C17" s="53">
        <f t="shared" si="0"/>
        <v>4.54201237930243E-4</v>
      </c>
      <c r="D17" s="46"/>
      <c r="E17" s="46"/>
      <c r="F17" s="53">
        <v>1.2369952000000001E-5</v>
      </c>
      <c r="G17" s="46"/>
      <c r="H17" s="53">
        <v>3.31331285930243E-4</v>
      </c>
      <c r="I17" s="53">
        <v>1.105E-4</v>
      </c>
      <c r="J17" s="46"/>
      <c r="K17" s="46"/>
      <c r="L17" s="46"/>
      <c r="M17" s="48"/>
    </row>
    <row r="18" spans="1:13" ht="28" customHeight="1" x14ac:dyDescent="0.35">
      <c r="A18" s="41" t="s">
        <v>46</v>
      </c>
      <c r="B18" s="52">
        <v>1.0000000000000001E-5</v>
      </c>
      <c r="C18" s="53">
        <f t="shared" si="0"/>
        <v>2.73067298325E-4</v>
      </c>
      <c r="D18" s="46"/>
      <c r="E18" s="46"/>
      <c r="F18" s="46"/>
      <c r="G18" s="46"/>
      <c r="H18" s="53">
        <v>1.8876729832499999E-4</v>
      </c>
      <c r="I18" s="54">
        <v>8.4300000000000003E-5</v>
      </c>
      <c r="J18" s="46"/>
      <c r="K18" s="46"/>
      <c r="L18" s="46"/>
      <c r="M18" s="48"/>
    </row>
    <row r="19" spans="1:13" ht="28" customHeight="1" x14ac:dyDescent="0.35">
      <c r="A19" s="41" t="s">
        <v>47</v>
      </c>
      <c r="B19" s="45">
        <v>100</v>
      </c>
      <c r="C19" s="46">
        <f t="shared" si="0"/>
        <v>557</v>
      </c>
      <c r="D19" s="46"/>
      <c r="E19" s="46"/>
      <c r="F19" s="46"/>
      <c r="G19" s="46">
        <v>557</v>
      </c>
      <c r="H19" s="46"/>
      <c r="I19" s="46"/>
      <c r="J19" s="46"/>
      <c r="K19" s="46"/>
      <c r="L19" s="46"/>
      <c r="M19" s="48"/>
    </row>
    <row r="20" spans="1:13" ht="28" customHeight="1" x14ac:dyDescent="0.35">
      <c r="A20" s="41" t="s">
        <v>48</v>
      </c>
      <c r="B20" s="45">
        <v>1000</v>
      </c>
      <c r="C20" s="46">
        <f t="shared" si="0"/>
        <v>23041.692422912001</v>
      </c>
      <c r="D20" s="46"/>
      <c r="E20" s="46">
        <v>18173.692422912001</v>
      </c>
      <c r="F20" s="46"/>
      <c r="G20" s="46">
        <v>3465</v>
      </c>
      <c r="H20" s="46"/>
      <c r="I20" s="46">
        <v>1403</v>
      </c>
      <c r="J20" s="46"/>
      <c r="K20" s="46"/>
      <c r="L20" s="46"/>
      <c r="M20" s="48"/>
    </row>
    <row r="21" spans="1:13" ht="28" customHeight="1" x14ac:dyDescent="0.35">
      <c r="A21" s="41" t="s">
        <v>49</v>
      </c>
      <c r="B21" s="45">
        <v>10</v>
      </c>
      <c r="C21" s="46">
        <f t="shared" si="0"/>
        <v>107939.44</v>
      </c>
      <c r="D21" s="46"/>
      <c r="E21" s="46"/>
      <c r="F21" s="46">
        <v>770</v>
      </c>
      <c r="G21" s="49">
        <v>58.44</v>
      </c>
      <c r="H21" s="46"/>
      <c r="I21" s="46">
        <v>107111</v>
      </c>
      <c r="J21" s="46"/>
      <c r="K21" s="46"/>
      <c r="L21" s="46"/>
      <c r="M21" s="48"/>
    </row>
    <row r="22" spans="1:13" s="55" customFormat="1" ht="28" customHeight="1" x14ac:dyDescent="0.35">
      <c r="A22" s="41" t="s">
        <v>50</v>
      </c>
      <c r="B22" s="45">
        <v>1</v>
      </c>
      <c r="C22" s="49">
        <f t="shared" si="0"/>
        <v>17.162099099999999</v>
      </c>
      <c r="D22" s="46"/>
      <c r="E22" s="46"/>
      <c r="F22" s="46"/>
      <c r="G22" s="46"/>
      <c r="H22" s="49">
        <v>17.162099099999999</v>
      </c>
      <c r="I22" s="46"/>
      <c r="J22" s="46"/>
      <c r="K22" s="46"/>
      <c r="L22" s="46"/>
      <c r="M22" s="48"/>
    </row>
    <row r="23" spans="1:13" ht="28" customHeight="1" x14ac:dyDescent="0.35">
      <c r="A23" s="41" t="s">
        <v>51</v>
      </c>
      <c r="B23" s="45">
        <v>1</v>
      </c>
      <c r="C23" s="46">
        <f t="shared" si="0"/>
        <v>134.14269016</v>
      </c>
      <c r="D23" s="46"/>
      <c r="E23" s="46"/>
      <c r="F23" s="46"/>
      <c r="G23" s="46"/>
      <c r="H23" s="46">
        <v>134.14269016</v>
      </c>
      <c r="I23" s="46"/>
      <c r="J23" s="46"/>
      <c r="K23" s="46"/>
      <c r="L23" s="46"/>
      <c r="M23" s="48"/>
    </row>
    <row r="24" spans="1:13" ht="28" customHeight="1" x14ac:dyDescent="0.35">
      <c r="A24" s="41" t="s">
        <v>52</v>
      </c>
      <c r="B24" s="45">
        <v>100</v>
      </c>
      <c r="C24" s="46">
        <f t="shared" si="0"/>
        <v>1026.4000000000001</v>
      </c>
      <c r="D24" s="46">
        <v>102</v>
      </c>
      <c r="E24" s="46"/>
      <c r="F24" s="46"/>
      <c r="G24" s="46">
        <v>691.4</v>
      </c>
      <c r="H24" s="46"/>
      <c r="I24" s="46"/>
      <c r="J24" s="46"/>
      <c r="K24" s="46">
        <v>233</v>
      </c>
      <c r="L24" s="46"/>
      <c r="M24" s="48"/>
    </row>
    <row r="25" spans="1:13" ht="28" customHeight="1" x14ac:dyDescent="0.35">
      <c r="A25" s="41" t="s">
        <v>53</v>
      </c>
      <c r="B25" s="45">
        <v>10000</v>
      </c>
      <c r="C25" s="46">
        <f t="shared" si="0"/>
        <v>68686.091651480005</v>
      </c>
      <c r="D25" s="46"/>
      <c r="E25" s="46"/>
      <c r="F25" s="46"/>
      <c r="G25" s="46"/>
      <c r="H25" s="46">
        <v>68686.091651480005</v>
      </c>
      <c r="I25" s="46"/>
      <c r="J25" s="46"/>
      <c r="K25" s="46"/>
      <c r="L25" s="46"/>
      <c r="M25" s="48"/>
    </row>
    <row r="26" spans="1:13" ht="28" customHeight="1" x14ac:dyDescent="0.35">
      <c r="A26" s="41" t="s">
        <v>54</v>
      </c>
      <c r="B26" s="45">
        <v>100</v>
      </c>
      <c r="C26" s="46">
        <f t="shared" si="0"/>
        <v>176</v>
      </c>
      <c r="D26" s="46"/>
      <c r="E26" s="46"/>
      <c r="F26" s="46"/>
      <c r="G26" s="46">
        <v>176</v>
      </c>
      <c r="H26" s="46"/>
      <c r="I26" s="46"/>
      <c r="J26" s="46"/>
      <c r="K26" s="46"/>
      <c r="L26" s="46"/>
      <c r="M26" s="48"/>
    </row>
    <row r="27" spans="1:13" ht="28" customHeight="1" x14ac:dyDescent="0.35">
      <c r="A27" s="41" t="s">
        <v>55</v>
      </c>
      <c r="B27" s="45">
        <v>100</v>
      </c>
      <c r="C27" s="46">
        <f t="shared" si="0"/>
        <v>483.9</v>
      </c>
      <c r="D27" s="46"/>
      <c r="E27" s="46"/>
      <c r="F27" s="46"/>
      <c r="G27" s="46"/>
      <c r="H27" s="46"/>
      <c r="I27" s="46">
        <v>483.9</v>
      </c>
      <c r="J27" s="46"/>
      <c r="K27" s="46"/>
      <c r="L27" s="46"/>
      <c r="M27" s="48"/>
    </row>
    <row r="28" spans="1:13" ht="28" customHeight="1" x14ac:dyDescent="0.35">
      <c r="A28" s="41" t="s">
        <v>56</v>
      </c>
      <c r="B28" s="45">
        <v>10</v>
      </c>
      <c r="C28" s="46">
        <f t="shared" si="0"/>
        <v>108.90042099999999</v>
      </c>
      <c r="D28" s="46"/>
      <c r="E28" s="46"/>
      <c r="F28" s="49">
        <v>37.780420999999997</v>
      </c>
      <c r="G28" s="46"/>
      <c r="H28" s="49">
        <v>27.76</v>
      </c>
      <c r="I28" s="49">
        <v>43.36</v>
      </c>
      <c r="J28" s="46"/>
      <c r="K28" s="46"/>
      <c r="L28" s="46"/>
      <c r="M28" s="48"/>
    </row>
    <row r="29" spans="1:13" ht="28" customHeight="1" x14ac:dyDescent="0.35">
      <c r="A29" s="41" t="s">
        <v>57</v>
      </c>
      <c r="B29" s="45">
        <v>1</v>
      </c>
      <c r="C29" s="49">
        <f t="shared" si="0"/>
        <v>22.243923374100003</v>
      </c>
      <c r="D29" s="46"/>
      <c r="E29" s="46"/>
      <c r="F29" s="50">
        <v>2.4298120000000001</v>
      </c>
      <c r="G29" s="46"/>
      <c r="H29" s="49">
        <v>16.9441113741</v>
      </c>
      <c r="I29" s="50">
        <v>2.87</v>
      </c>
      <c r="J29" s="46"/>
      <c r="K29" s="46"/>
      <c r="L29" s="46"/>
      <c r="M29" s="48"/>
    </row>
    <row r="30" spans="1:13" ht="28" customHeight="1" x14ac:dyDescent="0.35">
      <c r="A30" s="41" t="s">
        <v>58</v>
      </c>
      <c r="B30" s="45">
        <v>10000</v>
      </c>
      <c r="C30" s="46">
        <f t="shared" si="0"/>
        <v>19710475.61494023</v>
      </c>
      <c r="D30" s="46">
        <v>2597666.7716135401</v>
      </c>
      <c r="E30" s="46"/>
      <c r="F30" s="46">
        <v>33906.921999999999</v>
      </c>
      <c r="G30" s="46">
        <v>380706.116476789</v>
      </c>
      <c r="H30" s="46">
        <v>16078477.502849899</v>
      </c>
      <c r="I30" s="46"/>
      <c r="J30" s="46">
        <v>591384.30200000003</v>
      </c>
      <c r="K30" s="46">
        <v>28334</v>
      </c>
      <c r="L30" s="46"/>
      <c r="M30" s="48"/>
    </row>
    <row r="31" spans="1:13" ht="28" customHeight="1" x14ac:dyDescent="0.35">
      <c r="A31" s="41" t="s">
        <v>59</v>
      </c>
      <c r="B31" s="45">
        <v>1000</v>
      </c>
      <c r="C31" s="46">
        <f t="shared" si="0"/>
        <v>15730</v>
      </c>
      <c r="D31" s="46"/>
      <c r="E31" s="46"/>
      <c r="F31" s="46"/>
      <c r="G31" s="46">
        <v>15730</v>
      </c>
      <c r="H31" s="46"/>
      <c r="I31" s="46"/>
      <c r="J31" s="46"/>
      <c r="K31" s="46"/>
      <c r="L31" s="46"/>
      <c r="M31" s="48"/>
    </row>
    <row r="32" spans="1:13" ht="28" customHeight="1" x14ac:dyDescent="0.35">
      <c r="A32" s="41" t="s">
        <v>60</v>
      </c>
      <c r="B32" s="45">
        <v>10</v>
      </c>
      <c r="C32" s="49">
        <f t="shared" si="0"/>
        <v>48.5</v>
      </c>
      <c r="D32" s="46"/>
      <c r="E32" s="46"/>
      <c r="F32" s="46"/>
      <c r="G32" s="46"/>
      <c r="H32" s="49">
        <v>48.5</v>
      </c>
      <c r="I32" s="46"/>
      <c r="J32" s="46"/>
      <c r="K32" s="46"/>
      <c r="L32" s="46"/>
      <c r="M32" s="48"/>
    </row>
    <row r="33" spans="1:13" ht="28" customHeight="1" x14ac:dyDescent="0.35">
      <c r="A33" s="41" t="s">
        <v>61</v>
      </c>
      <c r="B33" s="45">
        <v>1000</v>
      </c>
      <c r="C33" s="46">
        <f t="shared" si="0"/>
        <v>136010.93189383601</v>
      </c>
      <c r="D33" s="46"/>
      <c r="E33" s="46"/>
      <c r="F33" s="46"/>
      <c r="G33" s="46">
        <v>136010.93189383601</v>
      </c>
      <c r="H33" s="46"/>
      <c r="I33" s="46"/>
      <c r="J33" s="46"/>
      <c r="K33" s="46"/>
      <c r="L33" s="46"/>
      <c r="M33" s="48"/>
    </row>
    <row r="34" spans="1:13" ht="28" customHeight="1" x14ac:dyDescent="0.35">
      <c r="A34" s="41" t="s">
        <v>62</v>
      </c>
      <c r="B34" s="45">
        <v>100</v>
      </c>
      <c r="C34" s="46">
        <f t="shared" si="0"/>
        <v>458.42979000000003</v>
      </c>
      <c r="D34" s="46"/>
      <c r="E34" s="46"/>
      <c r="F34" s="46">
        <v>458.42979000000003</v>
      </c>
      <c r="G34" s="46"/>
      <c r="H34" s="46"/>
      <c r="I34" s="46"/>
      <c r="J34" s="46"/>
      <c r="K34" s="46"/>
      <c r="L34" s="46"/>
      <c r="M34" s="48"/>
    </row>
    <row r="35" spans="1:13" ht="28" customHeight="1" x14ac:dyDescent="0.35">
      <c r="A35" s="41" t="s">
        <v>63</v>
      </c>
      <c r="B35" s="45">
        <v>10</v>
      </c>
      <c r="C35" s="46">
        <f t="shared" si="0"/>
        <v>124.6738789275</v>
      </c>
      <c r="D35" s="49">
        <v>35.664000000000001</v>
      </c>
      <c r="E35" s="46"/>
      <c r="F35" s="49">
        <v>39.94923</v>
      </c>
      <c r="G35" s="46"/>
      <c r="H35" s="49">
        <v>49.060648927499997</v>
      </c>
      <c r="I35" s="46"/>
      <c r="J35" s="46"/>
      <c r="K35" s="46"/>
      <c r="L35" s="46"/>
      <c r="M35" s="48"/>
    </row>
    <row r="36" spans="1:13" ht="28" customHeight="1" x14ac:dyDescent="0.35">
      <c r="A36" s="41" t="s">
        <v>64</v>
      </c>
      <c r="B36" s="45">
        <v>100000</v>
      </c>
      <c r="C36" s="46">
        <f t="shared" si="0"/>
        <v>9324437.8093236201</v>
      </c>
      <c r="D36" s="46">
        <v>4402051.3202374503</v>
      </c>
      <c r="E36" s="46"/>
      <c r="F36" s="46">
        <v>1422779.2160190099</v>
      </c>
      <c r="G36" s="46">
        <v>1517877.52306716</v>
      </c>
      <c r="H36" s="46">
        <v>1361866.85</v>
      </c>
      <c r="I36" s="46">
        <v>619862.9</v>
      </c>
      <c r="J36" s="46"/>
      <c r="K36" s="46"/>
      <c r="L36" s="46"/>
      <c r="M36" s="48"/>
    </row>
    <row r="37" spans="1:13" ht="28" customHeight="1" x14ac:dyDescent="0.35">
      <c r="A37" s="41" t="s">
        <v>65</v>
      </c>
      <c r="B37" s="45">
        <v>10000</v>
      </c>
      <c r="C37" s="46">
        <f t="shared" si="0"/>
        <v>34415</v>
      </c>
      <c r="D37" s="46">
        <v>23902</v>
      </c>
      <c r="E37" s="46"/>
      <c r="F37" s="46"/>
      <c r="G37" s="46"/>
      <c r="H37" s="46">
        <v>10513</v>
      </c>
      <c r="I37" s="46"/>
      <c r="J37" s="46"/>
      <c r="K37" s="46"/>
      <c r="L37" s="46"/>
      <c r="M37" s="48"/>
    </row>
    <row r="38" spans="1:13" ht="28" customHeight="1" x14ac:dyDescent="0.35">
      <c r="A38" s="41" t="s">
        <v>66</v>
      </c>
      <c r="B38" s="45">
        <v>10000</v>
      </c>
      <c r="C38" s="46">
        <f t="shared" si="0"/>
        <v>21274611.778678171</v>
      </c>
      <c r="D38" s="46">
        <v>7173071.8439390296</v>
      </c>
      <c r="E38" s="46"/>
      <c r="F38" s="46">
        <v>84840.551000000007</v>
      </c>
      <c r="G38" s="46">
        <v>3217327.0837391401</v>
      </c>
      <c r="H38" s="46">
        <v>14616.9</v>
      </c>
      <c r="I38" s="46">
        <v>389989.2</v>
      </c>
      <c r="J38" s="46"/>
      <c r="K38" s="46">
        <v>10054059.800000001</v>
      </c>
      <c r="L38" s="46">
        <v>340706.4</v>
      </c>
      <c r="M38" s="48"/>
    </row>
    <row r="39" spans="1:13" ht="28" customHeight="1" x14ac:dyDescent="0.35">
      <c r="A39" s="41" t="s">
        <v>67</v>
      </c>
      <c r="B39" s="45">
        <v>10000</v>
      </c>
      <c r="C39" s="46">
        <f t="shared" si="0"/>
        <v>616336.00005983096</v>
      </c>
      <c r="D39" s="46">
        <v>52730</v>
      </c>
      <c r="E39" s="46">
        <v>15977.3833931639</v>
      </c>
      <c r="F39" s="46">
        <v>286486</v>
      </c>
      <c r="G39" s="46">
        <v>90700</v>
      </c>
      <c r="H39" s="46"/>
      <c r="I39" s="46"/>
      <c r="J39" s="46">
        <v>170442.61666666699</v>
      </c>
      <c r="K39" s="46"/>
      <c r="L39" s="46"/>
      <c r="M39" s="48"/>
    </row>
    <row r="40" spans="1:13" ht="28" customHeight="1" x14ac:dyDescent="0.35">
      <c r="A40" s="41" t="s">
        <v>68</v>
      </c>
      <c r="B40" s="45">
        <v>50000</v>
      </c>
      <c r="C40" s="46">
        <f t="shared" si="0"/>
        <v>330407.05</v>
      </c>
      <c r="D40" s="46"/>
      <c r="E40" s="46"/>
      <c r="F40" s="46"/>
      <c r="G40" s="46"/>
      <c r="H40" s="46"/>
      <c r="I40" s="46"/>
      <c r="J40" s="46">
        <v>330407.05</v>
      </c>
      <c r="K40" s="46"/>
      <c r="L40" s="46"/>
      <c r="M40" s="48"/>
    </row>
    <row r="41" spans="1:13" ht="28" customHeight="1" x14ac:dyDescent="0.35">
      <c r="A41" s="41" t="s">
        <v>69</v>
      </c>
      <c r="B41" s="45">
        <v>1000</v>
      </c>
      <c r="C41" s="46">
        <f t="shared" si="0"/>
        <v>8099.3397345886606</v>
      </c>
      <c r="D41" s="46">
        <v>1374.7747345886601</v>
      </c>
      <c r="E41" s="46"/>
      <c r="F41" s="46">
        <v>2610.81</v>
      </c>
      <c r="G41" s="46"/>
      <c r="H41" s="46">
        <v>4113.7550000000001</v>
      </c>
      <c r="I41" s="46"/>
      <c r="J41" s="46"/>
      <c r="K41" s="46"/>
      <c r="L41" s="46"/>
      <c r="M41" s="48"/>
    </row>
    <row r="42" spans="1:13" ht="28" customHeight="1" x14ac:dyDescent="0.35">
      <c r="A42" s="41" t="s">
        <v>70</v>
      </c>
      <c r="B42" s="45">
        <v>10</v>
      </c>
      <c r="C42" s="46">
        <f t="shared" si="0"/>
        <v>5132.1018369614885</v>
      </c>
      <c r="D42" s="46"/>
      <c r="E42" s="46">
        <v>399.86183696148902</v>
      </c>
      <c r="F42" s="46"/>
      <c r="G42" s="46">
        <v>4732.24</v>
      </c>
      <c r="H42" s="46"/>
      <c r="I42" s="46"/>
      <c r="J42" s="46"/>
      <c r="K42" s="46"/>
      <c r="L42" s="46"/>
      <c r="M42" s="48"/>
    </row>
    <row r="43" spans="1:13" ht="28" customHeight="1" x14ac:dyDescent="0.35">
      <c r="A43" s="41" t="s">
        <v>71</v>
      </c>
      <c r="B43" s="45">
        <v>10</v>
      </c>
      <c r="C43" s="46">
        <f t="shared" si="0"/>
        <v>1068</v>
      </c>
      <c r="D43" s="46"/>
      <c r="E43" s="46"/>
      <c r="F43" s="46">
        <v>1068</v>
      </c>
      <c r="G43" s="46"/>
      <c r="H43" s="46"/>
      <c r="I43" s="46"/>
      <c r="J43" s="46"/>
      <c r="K43" s="46"/>
      <c r="L43" s="46"/>
      <c r="M43" s="48"/>
    </row>
    <row r="44" spans="1:13" ht="28" customHeight="1" x14ac:dyDescent="0.35">
      <c r="A44" s="41" t="s">
        <v>72</v>
      </c>
      <c r="B44" s="45">
        <v>1</v>
      </c>
      <c r="C44" s="49">
        <f t="shared" si="0"/>
        <v>12.79337967</v>
      </c>
      <c r="D44" s="46"/>
      <c r="E44" s="46"/>
      <c r="F44" s="46"/>
      <c r="G44" s="46"/>
      <c r="H44" s="49">
        <v>12.79337967</v>
      </c>
      <c r="I44" s="46"/>
      <c r="J44" s="46"/>
      <c r="K44" s="46"/>
      <c r="L44" s="46"/>
      <c r="M44" s="48"/>
    </row>
    <row r="45" spans="1:13" ht="28" customHeight="1" x14ac:dyDescent="0.35">
      <c r="A45" s="41" t="s">
        <v>73</v>
      </c>
      <c r="B45" s="45">
        <v>100</v>
      </c>
      <c r="C45" s="46">
        <f t="shared" si="0"/>
        <v>493.66300000000001</v>
      </c>
      <c r="D45" s="46"/>
      <c r="E45" s="46"/>
      <c r="F45" s="46">
        <v>493.66300000000001</v>
      </c>
      <c r="G45" s="46"/>
      <c r="H45" s="46"/>
      <c r="I45" s="46"/>
      <c r="J45" s="46"/>
      <c r="K45" s="46"/>
      <c r="L45" s="46"/>
      <c r="M45" s="48"/>
    </row>
    <row r="46" spans="1:13" ht="28" customHeight="1" x14ac:dyDescent="0.35">
      <c r="A46" s="41" t="s">
        <v>74</v>
      </c>
      <c r="B46" s="45">
        <v>100</v>
      </c>
      <c r="C46" s="46">
        <f t="shared" si="0"/>
        <v>389.2</v>
      </c>
      <c r="D46" s="46"/>
      <c r="E46" s="46"/>
      <c r="F46" s="46"/>
      <c r="G46" s="46">
        <v>389.2</v>
      </c>
      <c r="H46" s="46"/>
      <c r="I46" s="46"/>
      <c r="J46" s="46"/>
      <c r="K46" s="46"/>
      <c r="L46" s="46"/>
      <c r="M46" s="48"/>
    </row>
    <row r="47" spans="1:13" ht="28" customHeight="1" x14ac:dyDescent="0.35">
      <c r="A47" s="41" t="s">
        <v>75</v>
      </c>
      <c r="B47" s="45">
        <v>10</v>
      </c>
      <c r="C47" s="46">
        <f t="shared" si="0"/>
        <v>146.4</v>
      </c>
      <c r="D47" s="46"/>
      <c r="E47" s="46"/>
      <c r="F47" s="46"/>
      <c r="G47" s="46">
        <v>146.4</v>
      </c>
      <c r="H47" s="46"/>
      <c r="I47" s="46"/>
      <c r="J47" s="46"/>
      <c r="K47" s="46"/>
      <c r="L47" s="46"/>
      <c r="M47" s="48"/>
    </row>
    <row r="48" spans="1:13" ht="28" customHeight="1" x14ac:dyDescent="0.35">
      <c r="A48" s="41" t="s">
        <v>76</v>
      </c>
      <c r="B48" s="45">
        <v>100000</v>
      </c>
      <c r="C48" s="46">
        <f t="shared" si="0"/>
        <v>5302156.9694155101</v>
      </c>
      <c r="D48" s="46">
        <v>4153670</v>
      </c>
      <c r="E48" s="46">
        <v>386597</v>
      </c>
      <c r="F48" s="46">
        <v>761889.96941550996</v>
      </c>
      <c r="G48" s="46"/>
      <c r="H48" s="46"/>
      <c r="I48" s="46"/>
      <c r="J48" s="46"/>
      <c r="K48" s="46"/>
      <c r="L48" s="46"/>
      <c r="M48" s="48"/>
    </row>
    <row r="49" spans="1:13" ht="28" customHeight="1" x14ac:dyDescent="0.35">
      <c r="A49" s="41" t="s">
        <v>77</v>
      </c>
      <c r="B49" s="45">
        <v>10</v>
      </c>
      <c r="C49" s="49">
        <f t="shared" si="0"/>
        <v>13.334506279999999</v>
      </c>
      <c r="D49" s="46"/>
      <c r="E49" s="46"/>
      <c r="F49" s="46"/>
      <c r="G49" s="46"/>
      <c r="H49" s="49">
        <v>13.334506279999999</v>
      </c>
      <c r="I49" s="46"/>
      <c r="J49" s="46"/>
      <c r="K49" s="46"/>
      <c r="L49" s="46"/>
      <c r="M49" s="48"/>
    </row>
    <row r="50" spans="1:13" ht="28" customHeight="1" x14ac:dyDescent="0.35">
      <c r="A50" s="41" t="s">
        <v>78</v>
      </c>
      <c r="B50" s="45">
        <v>100</v>
      </c>
      <c r="C50" s="46">
        <f t="shared" si="0"/>
        <v>68480.46096309759</v>
      </c>
      <c r="D50" s="46">
        <v>30366</v>
      </c>
      <c r="E50" s="46"/>
      <c r="F50" s="46"/>
      <c r="G50" s="46">
        <v>27161.197739097599</v>
      </c>
      <c r="H50" s="46">
        <v>140.363224</v>
      </c>
      <c r="I50" s="46"/>
      <c r="J50" s="46"/>
      <c r="K50" s="46"/>
      <c r="L50" s="46">
        <v>10812.9</v>
      </c>
      <c r="M50" s="48"/>
    </row>
    <row r="51" spans="1:13" ht="28" customHeight="1" x14ac:dyDescent="0.35">
      <c r="A51" s="41" t="s">
        <v>79</v>
      </c>
      <c r="B51" s="45">
        <v>10</v>
      </c>
      <c r="C51" s="49">
        <f t="shared" si="0"/>
        <v>13.75</v>
      </c>
      <c r="D51" s="49">
        <v>13.75</v>
      </c>
      <c r="E51" s="46"/>
      <c r="F51" s="46"/>
      <c r="G51" s="46"/>
      <c r="H51" s="46"/>
      <c r="I51" s="46"/>
      <c r="J51" s="46"/>
      <c r="K51" s="46"/>
      <c r="L51" s="46"/>
      <c r="M51" s="48"/>
    </row>
    <row r="52" spans="1:13" ht="28" customHeight="1" x14ac:dyDescent="0.35">
      <c r="A52" s="41" t="s">
        <v>80</v>
      </c>
      <c r="B52" s="45">
        <v>1000</v>
      </c>
      <c r="C52" s="46">
        <f t="shared" si="0"/>
        <v>29977</v>
      </c>
      <c r="D52" s="46">
        <v>26287</v>
      </c>
      <c r="E52" s="46"/>
      <c r="F52" s="46"/>
      <c r="G52" s="46">
        <v>3690</v>
      </c>
      <c r="H52" s="46"/>
      <c r="I52" s="46"/>
      <c r="J52" s="46"/>
      <c r="K52" s="46"/>
      <c r="L52" s="46"/>
      <c r="M52" s="48"/>
    </row>
  </sheetData>
  <pageMargins left="0.7" right="0.7" top="0.75" bottom="0.75" header="0.3" footer="0.3"/>
  <pageSetup paperSize="9" orientation="portrait" r:id="rId1"/>
  <headerFooter>
    <oddHeader>&amp;C&amp;"Calibri"&amp;10&amp;K0000FF OFFICIAL&amp;1#_x000D_</oddHeader>
    <oddFooter>&amp;C_x000D_&amp;1#&amp;"Calibri"&amp;10&amp;K0000FF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0FC0-683F-4191-BCF5-DEA382AEACA6}">
  <sheetPr>
    <tabColor theme="9" tint="0.79998168889431442"/>
  </sheetPr>
  <dimension ref="A1:T52"/>
  <sheetViews>
    <sheetView topLeftCell="A3" workbookViewId="0">
      <selection activeCell="A3" sqref="A3:T3"/>
    </sheetView>
  </sheetViews>
  <sheetFormatPr defaultColWidth="7" defaultRowHeight="15.5" x14ac:dyDescent="0.35"/>
  <cols>
    <col min="1" max="1" width="12.453125" style="43" customWidth="1"/>
    <col min="2" max="2" width="6.90625" style="43" customWidth="1"/>
    <col min="3" max="8" width="8.6328125" style="43" customWidth="1"/>
    <col min="9" max="9" width="10.81640625" style="43" customWidth="1"/>
    <col min="10" max="10" width="11.08984375" style="43" customWidth="1"/>
    <col min="11" max="14" width="8.6328125" style="43" customWidth="1"/>
    <col min="15" max="15" width="11" style="43" customWidth="1"/>
    <col min="16" max="16" width="10.54296875" style="43" customWidth="1"/>
    <col min="17" max="20" width="8.6328125" style="43" customWidth="1"/>
    <col min="21" max="16384" width="7" style="43"/>
  </cols>
  <sheetData>
    <row r="1" spans="1:20" x14ac:dyDescent="0.35">
      <c r="A1" s="42" t="s">
        <v>81</v>
      </c>
    </row>
    <row r="3" spans="1:20" ht="67.5" customHeight="1" x14ac:dyDescent="0.35">
      <c r="A3" s="44" t="s">
        <v>82</v>
      </c>
      <c r="B3" s="44" t="s">
        <v>83</v>
      </c>
      <c r="C3" s="44" t="s">
        <v>84</v>
      </c>
      <c r="D3" s="44" t="s">
        <v>85</v>
      </c>
      <c r="E3" s="44" t="s">
        <v>86</v>
      </c>
      <c r="F3" s="44" t="s">
        <v>87</v>
      </c>
      <c r="G3" s="44" t="s">
        <v>88</v>
      </c>
      <c r="H3" s="44" t="s">
        <v>89</v>
      </c>
      <c r="I3" s="44" t="s">
        <v>90</v>
      </c>
      <c r="J3" s="44" t="s">
        <v>91</v>
      </c>
      <c r="K3" s="44" t="s">
        <v>92</v>
      </c>
      <c r="L3" s="44" t="s">
        <v>93</v>
      </c>
      <c r="M3" s="44" t="s">
        <v>94</v>
      </c>
      <c r="N3" s="44" t="s">
        <v>95</v>
      </c>
      <c r="O3" s="44" t="s">
        <v>96</v>
      </c>
      <c r="P3" s="44" t="s">
        <v>97</v>
      </c>
      <c r="Q3" s="44" t="s">
        <v>98</v>
      </c>
      <c r="R3" s="44" t="s">
        <v>99</v>
      </c>
      <c r="S3" s="44" t="s">
        <v>100</v>
      </c>
      <c r="T3" s="44" t="s">
        <v>101</v>
      </c>
    </row>
    <row r="4" spans="1:20" ht="21" customHeight="1" x14ac:dyDescent="0.35">
      <c r="A4" s="56" t="s">
        <v>31</v>
      </c>
      <c r="B4" s="58">
        <v>121</v>
      </c>
      <c r="C4" s="59">
        <v>1</v>
      </c>
      <c r="D4" s="60">
        <v>1.4E-3</v>
      </c>
      <c r="E4" s="59"/>
      <c r="F4" s="59"/>
      <c r="G4" s="59">
        <v>2</v>
      </c>
      <c r="H4" s="60">
        <v>5.8099999999999999E-2</v>
      </c>
      <c r="I4" s="59">
        <v>2</v>
      </c>
      <c r="J4" s="60">
        <v>8.0999999999999996E-3</v>
      </c>
      <c r="K4" s="59">
        <v>10</v>
      </c>
      <c r="L4" s="60">
        <v>0.02</v>
      </c>
      <c r="M4" s="59">
        <v>1</v>
      </c>
      <c r="N4" s="60">
        <v>1.6000000000000001E-3</v>
      </c>
      <c r="O4" s="59">
        <v>105</v>
      </c>
      <c r="P4" s="61">
        <v>0.91100000000000003</v>
      </c>
      <c r="Q4" s="59"/>
      <c r="R4" s="59"/>
      <c r="S4" s="59"/>
      <c r="T4" s="59"/>
    </row>
    <row r="5" spans="1:20" ht="21" customHeight="1" x14ac:dyDescent="0.35">
      <c r="A5" s="56" t="s">
        <v>32</v>
      </c>
      <c r="B5" s="58">
        <v>9</v>
      </c>
      <c r="C5" s="59">
        <v>1</v>
      </c>
      <c r="D5" s="60">
        <v>4.36E-2</v>
      </c>
      <c r="E5" s="59"/>
      <c r="F5" s="59"/>
      <c r="G5" s="59">
        <v>1</v>
      </c>
      <c r="H5" s="60">
        <v>3.1300000000000001E-2</v>
      </c>
      <c r="I5" s="59"/>
      <c r="J5" s="59"/>
      <c r="K5" s="59">
        <v>5</v>
      </c>
      <c r="L5" s="61">
        <v>0.40300000000000002</v>
      </c>
      <c r="M5" s="59">
        <v>2</v>
      </c>
      <c r="N5" s="61">
        <v>0.52200000000000002</v>
      </c>
      <c r="O5" s="59"/>
      <c r="P5" s="59"/>
      <c r="Q5" s="59"/>
      <c r="R5" s="59"/>
      <c r="S5" s="59"/>
      <c r="T5" s="59"/>
    </row>
    <row r="6" spans="1:20" ht="21" customHeight="1" x14ac:dyDescent="0.35">
      <c r="A6" s="56" t="s">
        <v>33</v>
      </c>
      <c r="B6" s="58">
        <v>9</v>
      </c>
      <c r="C6" s="59"/>
      <c r="D6" s="59"/>
      <c r="E6" s="59"/>
      <c r="F6" s="59"/>
      <c r="G6" s="59">
        <v>2</v>
      </c>
      <c r="H6" s="61">
        <v>0.218</v>
      </c>
      <c r="I6" s="59"/>
      <c r="J6" s="59"/>
      <c r="K6" s="59">
        <v>4</v>
      </c>
      <c r="L6" s="61">
        <v>0.14699999999999999</v>
      </c>
      <c r="M6" s="59">
        <v>3</v>
      </c>
      <c r="N6" s="61">
        <v>0.63500000000000001</v>
      </c>
      <c r="O6" s="59"/>
      <c r="P6" s="59"/>
      <c r="Q6" s="59"/>
      <c r="R6" s="59"/>
      <c r="S6" s="59"/>
      <c r="T6" s="59"/>
    </row>
    <row r="7" spans="1:20" ht="21" customHeight="1" x14ac:dyDescent="0.35">
      <c r="A7" s="56" t="s">
        <v>34</v>
      </c>
      <c r="B7" s="58">
        <v>3</v>
      </c>
      <c r="C7" s="59">
        <v>1</v>
      </c>
      <c r="D7" s="61">
        <v>0.41</v>
      </c>
      <c r="E7" s="59"/>
      <c r="F7" s="59"/>
      <c r="G7" s="59"/>
      <c r="H7" s="59"/>
      <c r="I7" s="59">
        <v>2</v>
      </c>
      <c r="J7" s="61">
        <v>0.59</v>
      </c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21" customHeight="1" x14ac:dyDescent="0.35">
      <c r="A8" s="56" t="s">
        <v>35</v>
      </c>
      <c r="B8" s="58">
        <v>4</v>
      </c>
      <c r="C8" s="59">
        <v>1</v>
      </c>
      <c r="D8" s="61">
        <v>0.184</v>
      </c>
      <c r="E8" s="59"/>
      <c r="F8" s="59"/>
      <c r="G8" s="59"/>
      <c r="H8" s="59"/>
      <c r="I8" s="59">
        <v>3</v>
      </c>
      <c r="J8" s="61">
        <v>0.81599999999999995</v>
      </c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 ht="21" customHeight="1" x14ac:dyDescent="0.35">
      <c r="A9" s="57" t="s">
        <v>36</v>
      </c>
      <c r="B9" s="59">
        <v>8</v>
      </c>
      <c r="C9" s="59"/>
      <c r="D9" s="59"/>
      <c r="E9" s="59">
        <v>1</v>
      </c>
      <c r="F9" s="61">
        <v>0.20699999999999999</v>
      </c>
      <c r="G9" s="59">
        <v>2</v>
      </c>
      <c r="H9" s="61">
        <v>0.20300000000000001</v>
      </c>
      <c r="I9" s="59"/>
      <c r="J9" s="59"/>
      <c r="K9" s="59">
        <v>3</v>
      </c>
      <c r="L9" s="61">
        <v>0.41799999999999998</v>
      </c>
      <c r="M9" s="59">
        <v>2</v>
      </c>
      <c r="N9" s="61">
        <v>0.17199999999999999</v>
      </c>
      <c r="O9" s="59"/>
      <c r="P9" s="59"/>
      <c r="Q9" s="59"/>
      <c r="R9" s="59"/>
      <c r="S9" s="59"/>
      <c r="T9" s="59"/>
    </row>
    <row r="10" spans="1:20" ht="26.25" customHeight="1" x14ac:dyDescent="0.35">
      <c r="A10" s="56" t="s">
        <v>102</v>
      </c>
      <c r="B10" s="59">
        <v>71</v>
      </c>
      <c r="C10" s="59">
        <v>23</v>
      </c>
      <c r="D10" s="61">
        <v>0.42</v>
      </c>
      <c r="E10" s="59">
        <v>2</v>
      </c>
      <c r="F10" s="60">
        <v>6.6E-3</v>
      </c>
      <c r="G10" s="59">
        <v>4</v>
      </c>
      <c r="H10" s="60">
        <v>7.3300000000000004E-2</v>
      </c>
      <c r="I10" s="59">
        <v>6</v>
      </c>
      <c r="J10" s="61">
        <v>0.14699999999999999</v>
      </c>
      <c r="K10" s="59">
        <v>27</v>
      </c>
      <c r="L10" s="61">
        <v>0.247</v>
      </c>
      <c r="M10" s="59">
        <v>5</v>
      </c>
      <c r="N10" s="60">
        <v>7.0599999999999996E-2</v>
      </c>
      <c r="O10" s="59"/>
      <c r="P10" s="59"/>
      <c r="Q10" s="59">
        <v>4</v>
      </c>
      <c r="R10" s="60">
        <v>3.5999999999999997E-2</v>
      </c>
      <c r="S10" s="59"/>
      <c r="T10" s="59"/>
    </row>
    <row r="11" spans="1:20" ht="31" x14ac:dyDescent="0.35">
      <c r="A11" s="56" t="s">
        <v>39</v>
      </c>
      <c r="B11" s="59">
        <v>21</v>
      </c>
      <c r="C11" s="59">
        <v>11</v>
      </c>
      <c r="D11" s="61">
        <v>0.375</v>
      </c>
      <c r="E11" s="59"/>
      <c r="F11" s="59"/>
      <c r="G11" s="59">
        <v>1</v>
      </c>
      <c r="H11" s="61">
        <v>0.377</v>
      </c>
      <c r="I11" s="59">
        <v>2</v>
      </c>
      <c r="J11" s="60">
        <v>3.9300000000000002E-2</v>
      </c>
      <c r="K11" s="59">
        <v>4</v>
      </c>
      <c r="L11" s="60">
        <v>7.2300000000000003E-2</v>
      </c>
      <c r="M11" s="59">
        <v>3</v>
      </c>
      <c r="N11" s="61">
        <v>0.13700000000000001</v>
      </c>
      <c r="O11" s="59"/>
      <c r="P11" s="59"/>
      <c r="Q11" s="59"/>
      <c r="R11" s="59"/>
      <c r="S11" s="59"/>
      <c r="T11" s="59"/>
    </row>
    <row r="12" spans="1:20" ht="46.5" x14ac:dyDescent="0.35">
      <c r="A12" s="56" t="s">
        <v>40</v>
      </c>
      <c r="B12" s="59">
        <v>1</v>
      </c>
      <c r="C12" s="59"/>
      <c r="D12" s="59"/>
      <c r="E12" s="59"/>
      <c r="F12" s="59"/>
      <c r="G12" s="59"/>
      <c r="H12" s="59"/>
      <c r="I12" s="59"/>
      <c r="J12" s="59"/>
      <c r="K12" s="59">
        <v>1</v>
      </c>
      <c r="L12" s="62">
        <v>1</v>
      </c>
      <c r="M12" s="59"/>
      <c r="N12" s="59"/>
      <c r="O12" s="59"/>
      <c r="P12" s="59"/>
      <c r="Q12" s="59"/>
      <c r="R12" s="59"/>
      <c r="S12" s="59"/>
      <c r="T12" s="59"/>
    </row>
    <row r="13" spans="1:20" ht="93" x14ac:dyDescent="0.35">
      <c r="A13" s="56" t="s">
        <v>41</v>
      </c>
      <c r="B13" s="59">
        <v>2</v>
      </c>
      <c r="C13" s="59"/>
      <c r="D13" s="59"/>
      <c r="E13" s="59"/>
      <c r="F13" s="59"/>
      <c r="G13" s="59"/>
      <c r="H13" s="59"/>
      <c r="I13" s="59"/>
      <c r="J13" s="59"/>
      <c r="K13" s="59">
        <v>1</v>
      </c>
      <c r="L13" s="61">
        <v>0.59699999999999998</v>
      </c>
      <c r="M13" s="59">
        <v>1</v>
      </c>
      <c r="N13" s="61">
        <v>0.40300000000000002</v>
      </c>
      <c r="O13" s="59"/>
      <c r="P13" s="59"/>
      <c r="Q13" s="59"/>
      <c r="R13" s="59"/>
      <c r="S13" s="59"/>
      <c r="T13" s="59"/>
    </row>
    <row r="14" spans="1:20" ht="46.5" x14ac:dyDescent="0.35">
      <c r="A14" s="56" t="s">
        <v>103</v>
      </c>
      <c r="B14" s="59">
        <v>21</v>
      </c>
      <c r="C14" s="59"/>
      <c r="D14" s="59"/>
      <c r="E14" s="59"/>
      <c r="F14" s="59"/>
      <c r="G14" s="59"/>
      <c r="H14" s="59"/>
      <c r="I14" s="59"/>
      <c r="J14" s="59"/>
      <c r="K14" s="59">
        <v>21</v>
      </c>
      <c r="L14" s="62">
        <v>1</v>
      </c>
      <c r="M14" s="59"/>
      <c r="N14" s="59"/>
      <c r="O14" s="59"/>
      <c r="P14" s="59"/>
      <c r="Q14" s="59"/>
      <c r="R14" s="59"/>
      <c r="S14" s="59"/>
      <c r="T14" s="59"/>
    </row>
    <row r="15" spans="1:20" ht="21" customHeight="1" x14ac:dyDescent="0.35">
      <c r="A15" s="56" t="s">
        <v>43</v>
      </c>
      <c r="B15" s="59">
        <v>10</v>
      </c>
      <c r="C15" s="59"/>
      <c r="D15" s="59"/>
      <c r="E15" s="59"/>
      <c r="F15" s="59"/>
      <c r="G15" s="59">
        <v>1</v>
      </c>
      <c r="H15" s="61">
        <v>0.14399999999999999</v>
      </c>
      <c r="I15" s="59"/>
      <c r="J15" s="59"/>
      <c r="K15" s="59">
        <v>6</v>
      </c>
      <c r="L15" s="61">
        <v>0.60799999999999998</v>
      </c>
      <c r="M15" s="59">
        <v>3</v>
      </c>
      <c r="N15" s="61">
        <v>0.249</v>
      </c>
      <c r="O15" s="59"/>
      <c r="P15" s="59"/>
      <c r="Q15" s="59"/>
      <c r="R15" s="59"/>
      <c r="S15" s="59"/>
      <c r="T15" s="59"/>
    </row>
    <row r="16" spans="1:20" ht="21" customHeight="1" x14ac:dyDescent="0.35">
      <c r="A16" s="56" t="s">
        <v>44</v>
      </c>
      <c r="B16" s="59">
        <v>4</v>
      </c>
      <c r="C16" s="59"/>
      <c r="D16" s="59"/>
      <c r="E16" s="59"/>
      <c r="F16" s="59"/>
      <c r="G16" s="59">
        <v>1</v>
      </c>
      <c r="H16" s="61">
        <v>0.215</v>
      </c>
      <c r="I16" s="59"/>
      <c r="J16" s="59"/>
      <c r="K16" s="59">
        <v>1</v>
      </c>
      <c r="L16" s="60">
        <v>8.0500000000000002E-2</v>
      </c>
      <c r="M16" s="59">
        <v>2</v>
      </c>
      <c r="N16" s="61">
        <v>0.70499999999999996</v>
      </c>
      <c r="O16" s="59"/>
      <c r="P16" s="59"/>
      <c r="Q16" s="59"/>
      <c r="R16" s="59"/>
      <c r="S16" s="59"/>
      <c r="T16" s="59"/>
    </row>
    <row r="17" spans="1:20" ht="46.5" x14ac:dyDescent="0.35">
      <c r="A17" s="56" t="s">
        <v>45</v>
      </c>
      <c r="B17" s="59">
        <v>6</v>
      </c>
      <c r="C17" s="59"/>
      <c r="D17" s="59"/>
      <c r="E17" s="59"/>
      <c r="F17" s="59"/>
      <c r="G17" s="59">
        <v>1</v>
      </c>
      <c r="H17" s="60">
        <v>2.7199999999999998E-2</v>
      </c>
      <c r="I17" s="59"/>
      <c r="J17" s="59"/>
      <c r="K17" s="59">
        <v>3</v>
      </c>
      <c r="L17" s="61">
        <v>0.73</v>
      </c>
      <c r="M17" s="59">
        <v>2</v>
      </c>
      <c r="N17" s="61">
        <v>0.24299999999999999</v>
      </c>
      <c r="O17" s="59"/>
      <c r="P17" s="59"/>
      <c r="Q17" s="59"/>
      <c r="R17" s="59"/>
      <c r="S17" s="59"/>
      <c r="T17" s="59"/>
    </row>
    <row r="18" spans="1:20" ht="62" x14ac:dyDescent="0.35">
      <c r="A18" s="56" t="s">
        <v>46</v>
      </c>
      <c r="B18" s="59">
        <v>3</v>
      </c>
      <c r="C18" s="59"/>
      <c r="D18" s="59"/>
      <c r="E18" s="59"/>
      <c r="F18" s="59"/>
      <c r="G18" s="59"/>
      <c r="H18" s="59"/>
      <c r="I18" s="59"/>
      <c r="J18" s="59"/>
      <c r="K18" s="59">
        <v>2</v>
      </c>
      <c r="L18" s="61">
        <v>0.69099999999999995</v>
      </c>
      <c r="M18" s="59">
        <v>1</v>
      </c>
      <c r="N18" s="61">
        <v>0.309</v>
      </c>
      <c r="O18" s="59"/>
      <c r="P18" s="59"/>
      <c r="Q18" s="59"/>
      <c r="R18" s="59"/>
      <c r="S18" s="59"/>
      <c r="T18" s="59"/>
    </row>
    <row r="19" spans="1:20" ht="31" x14ac:dyDescent="0.35">
      <c r="A19" s="56" t="s">
        <v>47</v>
      </c>
      <c r="B19" s="59">
        <v>1</v>
      </c>
      <c r="C19" s="59"/>
      <c r="D19" s="59"/>
      <c r="E19" s="59"/>
      <c r="F19" s="59"/>
      <c r="G19" s="59"/>
      <c r="H19" s="59"/>
      <c r="I19" s="59">
        <v>1</v>
      </c>
      <c r="J19" s="62">
        <v>1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93" x14ac:dyDescent="0.35">
      <c r="A20" s="56" t="s">
        <v>48</v>
      </c>
      <c r="B20" s="59">
        <v>3</v>
      </c>
      <c r="C20" s="59"/>
      <c r="D20" s="59"/>
      <c r="E20" s="59">
        <v>1</v>
      </c>
      <c r="F20" s="61">
        <v>0.78900000000000003</v>
      </c>
      <c r="G20" s="59"/>
      <c r="H20" s="59"/>
      <c r="I20" s="59">
        <v>1</v>
      </c>
      <c r="J20" s="61">
        <v>0.15</v>
      </c>
      <c r="K20" s="59"/>
      <c r="L20" s="59"/>
      <c r="M20" s="59">
        <v>1</v>
      </c>
      <c r="N20" s="60">
        <v>6.0900000000000003E-2</v>
      </c>
      <c r="O20" s="59"/>
      <c r="P20" s="59"/>
      <c r="Q20" s="59"/>
      <c r="R20" s="59"/>
      <c r="S20" s="59"/>
      <c r="T20" s="59"/>
    </row>
    <row r="21" spans="1:20" ht="31" x14ac:dyDescent="0.35">
      <c r="A21" s="56" t="s">
        <v>49</v>
      </c>
      <c r="B21" s="59">
        <v>5</v>
      </c>
      <c r="C21" s="59"/>
      <c r="D21" s="59"/>
      <c r="E21" s="59"/>
      <c r="F21" s="59"/>
      <c r="G21" s="59">
        <v>1</v>
      </c>
      <c r="H21" s="60">
        <v>7.1000000000000004E-3</v>
      </c>
      <c r="I21" s="59">
        <v>1</v>
      </c>
      <c r="J21" s="60">
        <v>5.0000000000000001E-4</v>
      </c>
      <c r="K21" s="59"/>
      <c r="L21" s="59"/>
      <c r="M21" s="59">
        <v>3</v>
      </c>
      <c r="N21" s="61">
        <v>0.99199999999999999</v>
      </c>
      <c r="O21" s="59"/>
      <c r="P21" s="59"/>
      <c r="Q21" s="59"/>
      <c r="R21" s="59"/>
      <c r="S21" s="59"/>
      <c r="T21" s="59"/>
    </row>
    <row r="22" spans="1:20" ht="62" x14ac:dyDescent="0.35">
      <c r="A22" s="56" t="s">
        <v>50</v>
      </c>
      <c r="B22" s="59">
        <v>2</v>
      </c>
      <c r="C22" s="59"/>
      <c r="D22" s="59"/>
      <c r="E22" s="59"/>
      <c r="F22" s="59"/>
      <c r="G22" s="59"/>
      <c r="H22" s="59"/>
      <c r="I22" s="59"/>
      <c r="J22" s="59"/>
      <c r="K22" s="59">
        <v>2</v>
      </c>
      <c r="L22" s="62">
        <v>1</v>
      </c>
      <c r="M22" s="59"/>
      <c r="N22" s="59"/>
      <c r="O22" s="59"/>
      <c r="P22" s="59"/>
      <c r="Q22" s="59"/>
      <c r="R22" s="59"/>
      <c r="S22" s="59"/>
      <c r="T22" s="59"/>
    </row>
    <row r="23" spans="1:20" ht="77.5" x14ac:dyDescent="0.35">
      <c r="A23" s="56" t="s">
        <v>51</v>
      </c>
      <c r="B23" s="59">
        <v>17</v>
      </c>
      <c r="C23" s="59"/>
      <c r="D23" s="59"/>
      <c r="E23" s="59"/>
      <c r="F23" s="59"/>
      <c r="G23" s="59"/>
      <c r="H23" s="59"/>
      <c r="I23" s="59"/>
      <c r="J23" s="59"/>
      <c r="K23" s="59">
        <v>17</v>
      </c>
      <c r="L23" s="62">
        <v>1</v>
      </c>
      <c r="M23" s="59"/>
      <c r="N23" s="59"/>
      <c r="O23" s="59"/>
      <c r="P23" s="59"/>
      <c r="Q23" s="59"/>
      <c r="R23" s="59"/>
      <c r="S23" s="59"/>
      <c r="T23" s="59"/>
    </row>
    <row r="24" spans="1:20" ht="46.5" x14ac:dyDescent="0.35">
      <c r="A24" s="56" t="s">
        <v>104</v>
      </c>
      <c r="B24" s="59">
        <v>5</v>
      </c>
      <c r="C24" s="59">
        <v>1</v>
      </c>
      <c r="D24" s="60">
        <v>9.9400000000000002E-2</v>
      </c>
      <c r="E24" s="59"/>
      <c r="F24" s="59"/>
      <c r="G24" s="59"/>
      <c r="H24" s="59"/>
      <c r="I24" s="59">
        <v>2</v>
      </c>
      <c r="J24" s="61">
        <v>0.67400000000000004</v>
      </c>
      <c r="K24" s="59"/>
      <c r="L24" s="59"/>
      <c r="M24" s="59"/>
      <c r="N24" s="59"/>
      <c r="O24" s="59"/>
      <c r="P24" s="59"/>
      <c r="Q24" s="59">
        <v>2</v>
      </c>
      <c r="R24" s="61">
        <v>0.22700000000000001</v>
      </c>
      <c r="S24" s="59"/>
      <c r="T24" s="59"/>
    </row>
    <row r="25" spans="1:20" ht="31" x14ac:dyDescent="0.35">
      <c r="A25" s="56" t="s">
        <v>53</v>
      </c>
      <c r="B25" s="59">
        <v>3</v>
      </c>
      <c r="C25" s="59"/>
      <c r="D25" s="59"/>
      <c r="E25" s="59"/>
      <c r="F25" s="59"/>
      <c r="G25" s="59"/>
      <c r="H25" s="59"/>
      <c r="I25" s="59"/>
      <c r="J25" s="59"/>
      <c r="K25" s="59">
        <v>3</v>
      </c>
      <c r="L25" s="62">
        <v>1</v>
      </c>
      <c r="M25" s="59"/>
      <c r="N25" s="59"/>
      <c r="O25" s="59"/>
      <c r="P25" s="59"/>
      <c r="Q25" s="59"/>
      <c r="R25" s="59"/>
      <c r="S25" s="59"/>
      <c r="T25" s="59"/>
    </row>
    <row r="26" spans="1:20" ht="31" x14ac:dyDescent="0.35">
      <c r="A26" s="56" t="s">
        <v>54</v>
      </c>
      <c r="B26" s="59">
        <v>1</v>
      </c>
      <c r="C26" s="59"/>
      <c r="D26" s="59"/>
      <c r="E26" s="59"/>
      <c r="F26" s="59"/>
      <c r="G26" s="59"/>
      <c r="H26" s="59"/>
      <c r="I26" s="59">
        <v>1</v>
      </c>
      <c r="J26" s="62">
        <v>1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 ht="21" customHeight="1" x14ac:dyDescent="0.35">
      <c r="A27" s="56" t="s">
        <v>55</v>
      </c>
      <c r="B27" s="59">
        <v>1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>
        <v>1</v>
      </c>
      <c r="N27" s="62">
        <v>1</v>
      </c>
      <c r="O27" s="59"/>
      <c r="P27" s="59"/>
      <c r="Q27" s="59"/>
      <c r="R27" s="59"/>
      <c r="S27" s="59"/>
      <c r="T27" s="59"/>
    </row>
    <row r="28" spans="1:20" ht="21" customHeight="1" x14ac:dyDescent="0.35">
      <c r="A28" s="56" t="s">
        <v>56</v>
      </c>
      <c r="B28" s="59">
        <v>5</v>
      </c>
      <c r="C28" s="59"/>
      <c r="D28" s="59"/>
      <c r="E28" s="59"/>
      <c r="F28" s="59"/>
      <c r="G28" s="59">
        <v>1</v>
      </c>
      <c r="H28" s="61">
        <v>0.34699999999999998</v>
      </c>
      <c r="I28" s="59"/>
      <c r="J28" s="59"/>
      <c r="K28" s="59">
        <v>2</v>
      </c>
      <c r="L28" s="61">
        <v>0.255</v>
      </c>
      <c r="M28" s="59">
        <v>2</v>
      </c>
      <c r="N28" s="61">
        <v>0.39800000000000002</v>
      </c>
      <c r="O28" s="59"/>
      <c r="P28" s="59"/>
      <c r="Q28" s="59"/>
      <c r="R28" s="59"/>
      <c r="S28" s="59"/>
      <c r="T28" s="59"/>
    </row>
    <row r="29" spans="1:20" ht="21" customHeight="1" x14ac:dyDescent="0.35">
      <c r="A29" s="56" t="s">
        <v>57</v>
      </c>
      <c r="B29" s="59">
        <v>8</v>
      </c>
      <c r="C29" s="59"/>
      <c r="D29" s="59"/>
      <c r="E29" s="59"/>
      <c r="F29" s="59"/>
      <c r="G29" s="59">
        <v>1</v>
      </c>
      <c r="H29" s="61">
        <v>0.109</v>
      </c>
      <c r="I29" s="59"/>
      <c r="J29" s="59"/>
      <c r="K29" s="59">
        <v>6</v>
      </c>
      <c r="L29" s="61">
        <v>0.76200000000000001</v>
      </c>
      <c r="M29" s="59">
        <v>1</v>
      </c>
      <c r="N29" s="61">
        <v>0.129</v>
      </c>
      <c r="O29" s="59"/>
      <c r="P29" s="59"/>
      <c r="Q29" s="59"/>
      <c r="R29" s="59"/>
      <c r="S29" s="59"/>
      <c r="T29" s="59"/>
    </row>
    <row r="30" spans="1:20" ht="21" customHeight="1" x14ac:dyDescent="0.35">
      <c r="A30" s="56" t="s">
        <v>58</v>
      </c>
      <c r="B30" s="59">
        <v>106</v>
      </c>
      <c r="C30" s="59">
        <v>16</v>
      </c>
      <c r="D30" s="61">
        <v>0.13200000000000001</v>
      </c>
      <c r="E30" s="59"/>
      <c r="F30" s="59"/>
      <c r="G30" s="59">
        <v>1</v>
      </c>
      <c r="H30" s="60">
        <v>1.6999999999999999E-3</v>
      </c>
      <c r="I30" s="59">
        <v>3</v>
      </c>
      <c r="J30" s="60">
        <v>1.9300000000000001E-2</v>
      </c>
      <c r="K30" s="59">
        <v>61</v>
      </c>
      <c r="L30" s="61">
        <v>0.81599999999999995</v>
      </c>
      <c r="M30" s="59"/>
      <c r="N30" s="59"/>
      <c r="O30" s="59">
        <v>24</v>
      </c>
      <c r="P30" s="60">
        <v>0.03</v>
      </c>
      <c r="Q30" s="59">
        <v>1</v>
      </c>
      <c r="R30" s="60">
        <v>1.4E-3</v>
      </c>
      <c r="S30" s="59"/>
      <c r="T30" s="59"/>
    </row>
    <row r="31" spans="1:20" ht="31" x14ac:dyDescent="0.35">
      <c r="A31" s="56" t="s">
        <v>59</v>
      </c>
      <c r="B31" s="59">
        <v>1</v>
      </c>
      <c r="C31" s="59"/>
      <c r="D31" s="59"/>
      <c r="E31" s="59"/>
      <c r="F31" s="59"/>
      <c r="G31" s="59"/>
      <c r="H31" s="59"/>
      <c r="I31" s="59">
        <v>1</v>
      </c>
      <c r="J31" s="62">
        <v>1</v>
      </c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 ht="31" x14ac:dyDescent="0.35">
      <c r="A32" s="56" t="s">
        <v>60</v>
      </c>
      <c r="B32" s="59">
        <v>2</v>
      </c>
      <c r="C32" s="59"/>
      <c r="D32" s="59"/>
      <c r="E32" s="59"/>
      <c r="F32" s="59"/>
      <c r="G32" s="59"/>
      <c r="H32" s="59"/>
      <c r="I32" s="59"/>
      <c r="J32" s="59"/>
      <c r="K32" s="59">
        <v>2</v>
      </c>
      <c r="L32" s="62">
        <v>1</v>
      </c>
      <c r="M32" s="59"/>
      <c r="N32" s="59"/>
      <c r="O32" s="59"/>
      <c r="P32" s="59"/>
      <c r="Q32" s="59"/>
      <c r="R32" s="59"/>
      <c r="S32" s="59"/>
      <c r="T32" s="59"/>
    </row>
    <row r="33" spans="1:20" ht="31" x14ac:dyDescent="0.35">
      <c r="A33" s="56" t="s">
        <v>61</v>
      </c>
      <c r="B33" s="59">
        <v>2</v>
      </c>
      <c r="C33" s="59"/>
      <c r="D33" s="59"/>
      <c r="E33" s="59"/>
      <c r="F33" s="59"/>
      <c r="G33" s="59"/>
      <c r="H33" s="59"/>
      <c r="I33" s="59">
        <v>2</v>
      </c>
      <c r="J33" s="62">
        <v>1</v>
      </c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 ht="31" x14ac:dyDescent="0.35">
      <c r="A34" s="56" t="s">
        <v>62</v>
      </c>
      <c r="B34" s="59">
        <v>1</v>
      </c>
      <c r="C34" s="59"/>
      <c r="D34" s="59"/>
      <c r="E34" s="59"/>
      <c r="F34" s="59"/>
      <c r="G34" s="59">
        <v>1</v>
      </c>
      <c r="H34" s="62">
        <v>1</v>
      </c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0" ht="21" customHeight="1" x14ac:dyDescent="0.35">
      <c r="A35" s="56" t="s">
        <v>63</v>
      </c>
      <c r="B35" s="59">
        <v>5</v>
      </c>
      <c r="C35" s="59">
        <v>1</v>
      </c>
      <c r="D35" s="61">
        <v>0.28599999999999998</v>
      </c>
      <c r="E35" s="59"/>
      <c r="F35" s="59"/>
      <c r="G35" s="59">
        <v>2</v>
      </c>
      <c r="H35" s="61">
        <v>0.32</v>
      </c>
      <c r="I35" s="59"/>
      <c r="J35" s="59"/>
      <c r="K35" s="59">
        <v>2</v>
      </c>
      <c r="L35" s="61">
        <v>0.39400000000000002</v>
      </c>
      <c r="M35" s="59"/>
      <c r="N35" s="59"/>
      <c r="O35" s="59"/>
      <c r="P35" s="59"/>
      <c r="Q35" s="59"/>
      <c r="R35" s="59"/>
      <c r="S35" s="59"/>
      <c r="T35" s="59"/>
    </row>
    <row r="36" spans="1:20" ht="62" x14ac:dyDescent="0.35">
      <c r="A36" s="56" t="s">
        <v>64</v>
      </c>
      <c r="B36" s="59">
        <v>23</v>
      </c>
      <c r="C36" s="59">
        <v>9</v>
      </c>
      <c r="D36" s="61">
        <v>0.47199999999999998</v>
      </c>
      <c r="E36" s="59"/>
      <c r="F36" s="59"/>
      <c r="G36" s="59">
        <v>3</v>
      </c>
      <c r="H36" s="61">
        <v>0.15260000000000001</v>
      </c>
      <c r="I36" s="59">
        <v>3</v>
      </c>
      <c r="J36" s="61">
        <v>0.16300000000000001</v>
      </c>
      <c r="K36" s="59">
        <v>5</v>
      </c>
      <c r="L36" s="61">
        <v>0.14599999999999999</v>
      </c>
      <c r="M36" s="59">
        <v>3</v>
      </c>
      <c r="N36" s="60">
        <v>6.6500000000000004E-2</v>
      </c>
      <c r="O36" s="59"/>
      <c r="P36" s="59"/>
      <c r="Q36" s="59"/>
      <c r="R36" s="59"/>
      <c r="S36" s="59"/>
      <c r="T36" s="59"/>
    </row>
    <row r="37" spans="1:20" ht="31" x14ac:dyDescent="0.35">
      <c r="A37" s="56" t="s">
        <v>65</v>
      </c>
      <c r="B37" s="59">
        <v>2</v>
      </c>
      <c r="C37" s="59">
        <v>1</v>
      </c>
      <c r="D37" s="61">
        <v>0.69499999999999995</v>
      </c>
      <c r="E37" s="59"/>
      <c r="F37" s="59"/>
      <c r="G37" s="59"/>
      <c r="H37" s="59"/>
      <c r="I37" s="59"/>
      <c r="J37" s="59"/>
      <c r="K37" s="59">
        <v>1</v>
      </c>
      <c r="L37" s="61">
        <v>0.30599999999999999</v>
      </c>
      <c r="M37" s="59"/>
      <c r="N37" s="59"/>
      <c r="O37" s="59"/>
      <c r="P37" s="59"/>
      <c r="Q37" s="59"/>
      <c r="R37" s="59"/>
      <c r="S37" s="59"/>
      <c r="T37" s="59"/>
    </row>
    <row r="38" spans="1:20" ht="108.5" x14ac:dyDescent="0.35">
      <c r="A38" s="56" t="s">
        <v>66</v>
      </c>
      <c r="B38" s="59">
        <v>41</v>
      </c>
      <c r="C38" s="59">
        <v>18</v>
      </c>
      <c r="D38" s="61">
        <v>0.33700000000000002</v>
      </c>
      <c r="E38" s="59"/>
      <c r="F38" s="59"/>
      <c r="G38" s="59">
        <v>2</v>
      </c>
      <c r="H38" s="60">
        <v>4.0000000000000001E-3</v>
      </c>
      <c r="I38" s="59">
        <v>9</v>
      </c>
      <c r="J38" s="61">
        <v>0.151</v>
      </c>
      <c r="K38" s="59">
        <v>1</v>
      </c>
      <c r="L38" s="60">
        <v>6.9999999999999999E-4</v>
      </c>
      <c r="M38" s="59">
        <v>2</v>
      </c>
      <c r="N38" s="60">
        <v>1.83E-2</v>
      </c>
      <c r="O38" s="59"/>
      <c r="P38" s="59"/>
      <c r="Q38" s="59">
        <v>4</v>
      </c>
      <c r="R38" s="61">
        <v>0.47299999999999998</v>
      </c>
      <c r="S38" s="59">
        <v>5</v>
      </c>
      <c r="T38" s="60">
        <v>1.6E-2</v>
      </c>
    </row>
    <row r="39" spans="1:20" ht="62" x14ac:dyDescent="0.35">
      <c r="A39" s="56" t="s">
        <v>67</v>
      </c>
      <c r="B39" s="59">
        <v>21</v>
      </c>
      <c r="C39" s="59">
        <v>2</v>
      </c>
      <c r="D39" s="60">
        <v>8.5599999999999996E-2</v>
      </c>
      <c r="E39" s="59">
        <v>1</v>
      </c>
      <c r="F39" s="60">
        <v>2.5899999999999999E-2</v>
      </c>
      <c r="G39" s="59">
        <v>8</v>
      </c>
      <c r="H39" s="61">
        <v>0.46500000000000002</v>
      </c>
      <c r="I39" s="59">
        <v>1</v>
      </c>
      <c r="J39" s="61">
        <v>0.14699999999999999</v>
      </c>
      <c r="K39" s="59"/>
      <c r="L39" s="59"/>
      <c r="M39" s="59"/>
      <c r="N39" s="59"/>
      <c r="O39" s="59">
        <v>9</v>
      </c>
      <c r="P39" s="61">
        <v>0.27700000000000002</v>
      </c>
      <c r="Q39" s="59"/>
      <c r="R39" s="59"/>
      <c r="S39" s="59"/>
      <c r="T39" s="59"/>
    </row>
    <row r="40" spans="1:20" ht="46.5" x14ac:dyDescent="0.35">
      <c r="A40" s="56" t="s">
        <v>68</v>
      </c>
      <c r="B40" s="59">
        <v>4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4</v>
      </c>
      <c r="P40" s="62">
        <v>1</v>
      </c>
      <c r="Q40" s="59"/>
      <c r="R40" s="59"/>
      <c r="S40" s="59"/>
      <c r="T40" s="59"/>
    </row>
    <row r="41" spans="1:20" ht="77.5" x14ac:dyDescent="0.35">
      <c r="A41" s="56" t="s">
        <v>69</v>
      </c>
      <c r="B41" s="59">
        <v>6</v>
      </c>
      <c r="C41" s="59">
        <v>1</v>
      </c>
      <c r="D41" s="61">
        <v>0.17</v>
      </c>
      <c r="E41" s="59"/>
      <c r="F41" s="59"/>
      <c r="G41" s="59">
        <v>2</v>
      </c>
      <c r="H41" s="61">
        <v>0.32200000000000001</v>
      </c>
      <c r="I41" s="59"/>
      <c r="J41" s="59"/>
      <c r="K41" s="59">
        <v>3</v>
      </c>
      <c r="L41" s="61">
        <v>0.50800000000000001</v>
      </c>
      <c r="M41" s="59"/>
      <c r="N41" s="59"/>
      <c r="O41" s="59"/>
      <c r="P41" s="59"/>
      <c r="Q41" s="59"/>
      <c r="R41" s="59"/>
      <c r="S41" s="59"/>
      <c r="T41" s="59"/>
    </row>
    <row r="42" spans="1:20" ht="46.5" x14ac:dyDescent="0.35">
      <c r="A42" s="56" t="s">
        <v>105</v>
      </c>
      <c r="B42" s="59">
        <v>3</v>
      </c>
      <c r="C42" s="59"/>
      <c r="D42" s="59"/>
      <c r="E42" s="59">
        <v>1</v>
      </c>
      <c r="F42" s="60">
        <v>7.7899999999999997E-2</v>
      </c>
      <c r="G42" s="59"/>
      <c r="H42" s="59"/>
      <c r="I42" s="59">
        <v>2</v>
      </c>
      <c r="J42" s="61">
        <v>0.92200000000000004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</row>
    <row r="43" spans="1:20" ht="31" x14ac:dyDescent="0.35">
      <c r="A43" s="56" t="s">
        <v>71</v>
      </c>
      <c r="B43" s="59">
        <v>1</v>
      </c>
      <c r="C43" s="59"/>
      <c r="D43" s="59"/>
      <c r="E43" s="59"/>
      <c r="F43" s="59"/>
      <c r="G43" s="59">
        <v>1</v>
      </c>
      <c r="H43" s="62">
        <v>1</v>
      </c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</row>
    <row r="44" spans="1:20" ht="139.5" x14ac:dyDescent="0.35">
      <c r="A44" s="56" t="s">
        <v>72</v>
      </c>
      <c r="B44" s="59">
        <v>2</v>
      </c>
      <c r="C44" s="59"/>
      <c r="D44" s="59"/>
      <c r="E44" s="59"/>
      <c r="F44" s="59"/>
      <c r="G44" s="59"/>
      <c r="H44" s="59"/>
      <c r="I44" s="59"/>
      <c r="J44" s="59"/>
      <c r="K44" s="59">
        <v>2</v>
      </c>
      <c r="L44" s="62">
        <v>1</v>
      </c>
      <c r="M44" s="59"/>
      <c r="N44" s="59"/>
      <c r="O44" s="59"/>
      <c r="P44" s="59"/>
      <c r="Q44" s="59"/>
      <c r="R44" s="59"/>
      <c r="S44" s="59"/>
      <c r="T44" s="59"/>
    </row>
    <row r="45" spans="1:20" ht="21" customHeight="1" x14ac:dyDescent="0.35">
      <c r="A45" s="56" t="s">
        <v>73</v>
      </c>
      <c r="B45" s="59">
        <v>2</v>
      </c>
      <c r="C45" s="59"/>
      <c r="D45" s="59"/>
      <c r="E45" s="59"/>
      <c r="F45" s="59"/>
      <c r="G45" s="59">
        <v>2</v>
      </c>
      <c r="H45" s="62">
        <v>1</v>
      </c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</row>
    <row r="46" spans="1:20" ht="21" customHeight="1" x14ac:dyDescent="0.35">
      <c r="A46" s="56" t="s">
        <v>74</v>
      </c>
      <c r="B46" s="59">
        <v>1</v>
      </c>
      <c r="C46" s="59"/>
      <c r="D46" s="59"/>
      <c r="E46" s="59"/>
      <c r="F46" s="59"/>
      <c r="G46" s="59"/>
      <c r="H46" s="59"/>
      <c r="I46" s="59">
        <v>1</v>
      </c>
      <c r="J46" s="62">
        <v>1</v>
      </c>
      <c r="K46" s="59"/>
      <c r="L46" s="59"/>
      <c r="M46" s="59"/>
      <c r="N46" s="59"/>
      <c r="O46" s="59"/>
      <c r="P46" s="59"/>
      <c r="Q46" s="59"/>
      <c r="R46" s="59"/>
      <c r="S46" s="59"/>
      <c r="T46" s="59"/>
    </row>
    <row r="47" spans="1:20" ht="46.5" x14ac:dyDescent="0.35">
      <c r="A47" s="56" t="s">
        <v>75</v>
      </c>
      <c r="B47" s="59">
        <v>2</v>
      </c>
      <c r="C47" s="59"/>
      <c r="D47" s="59"/>
      <c r="E47" s="59"/>
      <c r="F47" s="59"/>
      <c r="G47" s="59"/>
      <c r="H47" s="59"/>
      <c r="I47" s="59">
        <v>2</v>
      </c>
      <c r="J47" s="62">
        <v>1</v>
      </c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20" ht="77.5" x14ac:dyDescent="0.35">
      <c r="A48" s="56" t="s">
        <v>76</v>
      </c>
      <c r="B48" s="59">
        <v>7</v>
      </c>
      <c r="C48" s="59">
        <v>3</v>
      </c>
      <c r="D48" s="61">
        <v>0.78300000000000003</v>
      </c>
      <c r="E48" s="59">
        <v>1</v>
      </c>
      <c r="F48" s="60">
        <v>7.2900000000000006E-2</v>
      </c>
      <c r="G48" s="59">
        <v>3</v>
      </c>
      <c r="H48" s="61">
        <v>0.14399999999999999</v>
      </c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</row>
    <row r="49" spans="1:20" ht="31" x14ac:dyDescent="0.35">
      <c r="A49" s="56" t="s">
        <v>106</v>
      </c>
      <c r="B49" s="59">
        <v>1</v>
      </c>
      <c r="C49" s="59"/>
      <c r="D49" s="59"/>
      <c r="E49" s="59"/>
      <c r="F49" s="59"/>
      <c r="G49" s="59"/>
      <c r="H49" s="59"/>
      <c r="I49" s="59"/>
      <c r="J49" s="59"/>
      <c r="K49" s="59">
        <v>1</v>
      </c>
      <c r="L49" s="62">
        <v>1</v>
      </c>
      <c r="M49" s="59"/>
      <c r="N49" s="59"/>
      <c r="O49" s="59"/>
      <c r="P49" s="59"/>
      <c r="Q49" s="59"/>
      <c r="R49" s="59"/>
      <c r="S49" s="59"/>
      <c r="T49" s="59"/>
    </row>
    <row r="50" spans="1:20" ht="21" customHeight="1" x14ac:dyDescent="0.35">
      <c r="A50" s="56" t="s">
        <v>78</v>
      </c>
      <c r="B50" s="59">
        <v>9</v>
      </c>
      <c r="C50" s="59">
        <v>1</v>
      </c>
      <c r="D50" s="61">
        <v>0.443</v>
      </c>
      <c r="E50" s="59"/>
      <c r="F50" s="59"/>
      <c r="G50" s="59"/>
      <c r="H50" s="59"/>
      <c r="I50" s="59">
        <v>4</v>
      </c>
      <c r="J50" s="61">
        <v>0.39700000000000002</v>
      </c>
      <c r="K50" s="59">
        <v>1</v>
      </c>
      <c r="L50" s="60">
        <v>2E-3</v>
      </c>
      <c r="M50" s="59"/>
      <c r="N50" s="59"/>
      <c r="O50" s="59"/>
      <c r="P50" s="59"/>
      <c r="Q50" s="59"/>
      <c r="R50" s="59"/>
      <c r="S50" s="59">
        <v>3</v>
      </c>
      <c r="T50" s="61">
        <v>0.158</v>
      </c>
    </row>
    <row r="51" spans="1:20" ht="21" customHeight="1" x14ac:dyDescent="0.35">
      <c r="A51" s="56" t="s">
        <v>79</v>
      </c>
      <c r="B51" s="59">
        <v>1</v>
      </c>
      <c r="C51" s="59">
        <v>1</v>
      </c>
      <c r="D51" s="62">
        <v>1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</row>
    <row r="52" spans="1:20" ht="31" x14ac:dyDescent="0.35">
      <c r="A52" s="56" t="s">
        <v>80</v>
      </c>
      <c r="B52" s="59">
        <v>2</v>
      </c>
      <c r="C52" s="59">
        <v>1</v>
      </c>
      <c r="D52" s="61">
        <v>0.877</v>
      </c>
      <c r="E52" s="59"/>
      <c r="F52" s="59"/>
      <c r="G52" s="59"/>
      <c r="H52" s="59"/>
      <c r="I52" s="59">
        <v>1</v>
      </c>
      <c r="J52" s="61">
        <v>0.123</v>
      </c>
      <c r="K52" s="59"/>
      <c r="L52" s="59"/>
      <c r="M52" s="59"/>
      <c r="N52" s="59"/>
      <c r="O52" s="59"/>
      <c r="P52" s="59"/>
      <c r="Q52" s="59"/>
      <c r="R52" s="59"/>
      <c r="S52" s="59"/>
      <c r="T52" s="59"/>
    </row>
  </sheetData>
  <pageMargins left="0.7" right="0.7" top="0.75" bottom="0.75" header="0.3" footer="0.3"/>
  <headerFooter>
    <oddHeader>&amp;C&amp;"Calibri"&amp;10&amp;K0000FF OFFICIAL&amp;1#_x000D_</oddHeader>
    <oddFooter>&amp;C_x000D_&amp;1#&amp;"Calibri"&amp;10&amp;K0000FF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60DD-1C3F-42E1-96DE-B767F6B36B6F}">
  <sheetPr>
    <tabColor theme="9" tint="0.79998168889431442"/>
  </sheetPr>
  <dimension ref="A1:I62"/>
  <sheetViews>
    <sheetView topLeftCell="A3" workbookViewId="0">
      <selection sqref="A1:XFD1048576"/>
    </sheetView>
  </sheetViews>
  <sheetFormatPr defaultRowHeight="15.5" x14ac:dyDescent="0.35"/>
  <cols>
    <col min="1" max="1" width="23" style="43" customWidth="1"/>
    <col min="2" max="2" width="16.7265625" style="43" customWidth="1"/>
    <col min="3" max="3" width="14.81640625" style="43" customWidth="1"/>
    <col min="4" max="4" width="10.54296875" style="43" bestFit="1" customWidth="1"/>
    <col min="5" max="5" width="12.81640625" style="43" customWidth="1"/>
    <col min="6" max="6" width="13.1796875" style="43" customWidth="1"/>
    <col min="7" max="7" width="13.81640625" style="43" customWidth="1"/>
    <col min="8" max="8" width="13" style="43" customWidth="1"/>
    <col min="9" max="9" width="20.54296875" style="43" customWidth="1"/>
    <col min="10" max="16384" width="8.7265625" style="43"/>
  </cols>
  <sheetData>
    <row r="1" spans="1:9" x14ac:dyDescent="0.35">
      <c r="A1" s="42" t="s">
        <v>107</v>
      </c>
    </row>
    <row r="3" spans="1:9" ht="70.5" customHeight="1" x14ac:dyDescent="0.35">
      <c r="A3" s="44" t="s">
        <v>20</v>
      </c>
      <c r="B3" s="44" t="s">
        <v>108</v>
      </c>
      <c r="C3" s="44" t="s">
        <v>109</v>
      </c>
      <c r="D3" s="44" t="s">
        <v>22</v>
      </c>
      <c r="E3" s="44" t="s">
        <v>25</v>
      </c>
      <c r="F3" s="44" t="s">
        <v>110</v>
      </c>
      <c r="G3" s="44" t="s">
        <v>27</v>
      </c>
      <c r="H3" s="44" t="s">
        <v>111</v>
      </c>
      <c r="I3" s="44" t="s">
        <v>29</v>
      </c>
    </row>
    <row r="4" spans="1:9" ht="21" customHeight="1" x14ac:dyDescent="0.35">
      <c r="A4" s="63" t="s">
        <v>112</v>
      </c>
      <c r="B4" s="64">
        <v>1E-3</v>
      </c>
      <c r="C4" s="64">
        <v>3.5000000000000001E-3</v>
      </c>
      <c r="D4" s="65"/>
      <c r="E4" s="65"/>
      <c r="F4" s="64">
        <v>3.5000000000000001E-3</v>
      </c>
      <c r="G4" s="65"/>
      <c r="H4" s="65"/>
      <c r="I4" s="65"/>
    </row>
    <row r="5" spans="1:9" ht="21" customHeight="1" x14ac:dyDescent="0.35">
      <c r="A5" s="63" t="s">
        <v>31</v>
      </c>
      <c r="B5" s="66">
        <v>20</v>
      </c>
      <c r="C5" s="67">
        <v>10787704</v>
      </c>
      <c r="D5" s="67">
        <v>1300</v>
      </c>
      <c r="E5" s="66">
        <v>86</v>
      </c>
      <c r="F5" s="67">
        <v>8723476</v>
      </c>
      <c r="G5" s="65"/>
      <c r="H5" s="65"/>
      <c r="I5" s="67">
        <v>2062842</v>
      </c>
    </row>
    <row r="6" spans="1:9" ht="21" customHeight="1" x14ac:dyDescent="0.35">
      <c r="A6" s="63" t="s">
        <v>113</v>
      </c>
      <c r="B6" s="68">
        <v>0.1</v>
      </c>
      <c r="C6" s="67">
        <v>38.799999999999997</v>
      </c>
      <c r="D6" s="65"/>
      <c r="E6" s="67">
        <v>3.17</v>
      </c>
      <c r="F6" s="67">
        <v>35.700000000000003</v>
      </c>
      <c r="G6" s="65"/>
      <c r="H6" s="65"/>
      <c r="I6" s="65"/>
    </row>
    <row r="7" spans="1:9" ht="21" customHeight="1" x14ac:dyDescent="0.35">
      <c r="A7" s="63" t="s">
        <v>33</v>
      </c>
      <c r="B7" s="68">
        <v>5</v>
      </c>
      <c r="C7" s="67">
        <v>490</v>
      </c>
      <c r="D7" s="67">
        <v>20</v>
      </c>
      <c r="E7" s="67">
        <v>17.8</v>
      </c>
      <c r="F7" s="67">
        <v>452</v>
      </c>
      <c r="G7" s="65"/>
      <c r="H7" s="65"/>
      <c r="I7" s="65"/>
    </row>
    <row r="8" spans="1:9" ht="21" customHeight="1" x14ac:dyDescent="0.35">
      <c r="A8" s="63" t="s">
        <v>114</v>
      </c>
      <c r="B8" s="68">
        <v>0.1</v>
      </c>
      <c r="C8" s="66">
        <v>76.599999999999994</v>
      </c>
      <c r="D8" s="65"/>
      <c r="E8" s="65"/>
      <c r="F8" s="66">
        <v>76.599999999999994</v>
      </c>
      <c r="G8" s="65"/>
      <c r="H8" s="65"/>
      <c r="I8" s="65"/>
    </row>
    <row r="9" spans="1:9" ht="21" customHeight="1" x14ac:dyDescent="0.35">
      <c r="A9" s="63" t="s">
        <v>115</v>
      </c>
      <c r="B9" s="69">
        <v>1E-3</v>
      </c>
      <c r="C9" s="67">
        <v>179</v>
      </c>
      <c r="D9" s="65"/>
      <c r="E9" s="65"/>
      <c r="F9" s="65"/>
      <c r="G9" s="65"/>
      <c r="H9" s="67">
        <v>179</v>
      </c>
      <c r="I9" s="65"/>
    </row>
    <row r="10" spans="1:9" ht="21" customHeight="1" x14ac:dyDescent="0.35">
      <c r="A10" s="63" t="s">
        <v>34</v>
      </c>
      <c r="B10" s="67">
        <v>10</v>
      </c>
      <c r="C10" s="67">
        <v>429</v>
      </c>
      <c r="D10" s="67">
        <v>429</v>
      </c>
      <c r="E10" s="65"/>
      <c r="F10" s="65"/>
      <c r="G10" s="65"/>
      <c r="H10" s="65"/>
      <c r="I10" s="65"/>
    </row>
    <row r="11" spans="1:9" ht="21" customHeight="1" x14ac:dyDescent="0.35">
      <c r="A11" s="63" t="s">
        <v>116</v>
      </c>
      <c r="B11" s="68">
        <v>0.1</v>
      </c>
      <c r="C11" s="66">
        <v>10.14</v>
      </c>
      <c r="D11" s="65"/>
      <c r="E11" s="68">
        <v>0.16</v>
      </c>
      <c r="F11" s="68">
        <v>9.98</v>
      </c>
      <c r="G11" s="65"/>
      <c r="H11" s="65"/>
      <c r="I11" s="65"/>
    </row>
    <row r="12" spans="1:9" ht="46.5" x14ac:dyDescent="0.35">
      <c r="A12" s="63" t="s">
        <v>117</v>
      </c>
      <c r="B12" s="68">
        <v>0.1</v>
      </c>
      <c r="C12" s="68">
        <v>0.5</v>
      </c>
      <c r="D12" s="65"/>
      <c r="E12" s="65"/>
      <c r="F12" s="68">
        <v>0.5</v>
      </c>
      <c r="G12" s="65"/>
      <c r="H12" s="65"/>
      <c r="I12" s="65"/>
    </row>
    <row r="13" spans="1:9" ht="21" customHeight="1" x14ac:dyDescent="0.35">
      <c r="A13" s="63" t="s">
        <v>36</v>
      </c>
      <c r="B13" s="68">
        <v>1</v>
      </c>
      <c r="C13" s="66">
        <v>70.3</v>
      </c>
      <c r="D13" s="68">
        <v>3</v>
      </c>
      <c r="E13" s="68">
        <v>3.37</v>
      </c>
      <c r="F13" s="66">
        <v>29.6</v>
      </c>
      <c r="G13" s="65"/>
      <c r="H13" s="65"/>
      <c r="I13" s="66">
        <v>34.299999999999997</v>
      </c>
    </row>
    <row r="14" spans="1:9" ht="21" customHeight="1" x14ac:dyDescent="0.35">
      <c r="A14" s="56" t="s">
        <v>118</v>
      </c>
      <c r="B14" s="67">
        <v>2000000</v>
      </c>
      <c r="C14" s="67">
        <v>53340675</v>
      </c>
      <c r="D14" s="67">
        <v>5630675</v>
      </c>
      <c r="E14" s="67">
        <v>2630000</v>
      </c>
      <c r="F14" s="67">
        <v>45080000</v>
      </c>
      <c r="G14" s="65"/>
      <c r="H14" s="65"/>
      <c r="I14" s="65"/>
    </row>
    <row r="15" spans="1:9" ht="21" customHeight="1" x14ac:dyDescent="0.35">
      <c r="A15" s="56" t="s">
        <v>119</v>
      </c>
      <c r="B15" s="68">
        <v>5</v>
      </c>
      <c r="C15" s="66">
        <v>67.5</v>
      </c>
      <c r="D15" s="65"/>
      <c r="E15" s="65"/>
      <c r="F15" s="66">
        <v>67.5</v>
      </c>
      <c r="G15" s="65"/>
      <c r="H15" s="65"/>
      <c r="I15" s="65"/>
    </row>
    <row r="16" spans="1:9" ht="21" customHeight="1" x14ac:dyDescent="0.35">
      <c r="A16" s="56" t="s">
        <v>43</v>
      </c>
      <c r="B16" s="67">
        <v>20</v>
      </c>
      <c r="C16" s="67">
        <v>470</v>
      </c>
      <c r="D16" s="65"/>
      <c r="E16" s="66">
        <v>37.700000000000003</v>
      </c>
      <c r="F16" s="67">
        <v>398</v>
      </c>
      <c r="G16" s="65"/>
      <c r="H16" s="65"/>
      <c r="I16" s="66">
        <v>34</v>
      </c>
    </row>
    <row r="17" spans="1:9" ht="21" customHeight="1" x14ac:dyDescent="0.35">
      <c r="A17" s="56" t="s">
        <v>44</v>
      </c>
      <c r="B17" s="67">
        <v>20</v>
      </c>
      <c r="C17" s="67">
        <v>27107</v>
      </c>
      <c r="D17" s="66">
        <v>67.2</v>
      </c>
      <c r="E17" s="66">
        <v>97.9</v>
      </c>
      <c r="F17" s="67">
        <v>5997</v>
      </c>
      <c r="G17" s="65"/>
      <c r="H17" s="67">
        <v>17659</v>
      </c>
      <c r="I17" s="67">
        <v>3286</v>
      </c>
    </row>
    <row r="18" spans="1:9" ht="21" customHeight="1" x14ac:dyDescent="0.35">
      <c r="A18" s="56" t="s">
        <v>120</v>
      </c>
      <c r="B18" s="67">
        <v>50</v>
      </c>
      <c r="C18" s="67">
        <v>733</v>
      </c>
      <c r="D18" s="65"/>
      <c r="E18" s="65"/>
      <c r="F18" s="67">
        <v>733</v>
      </c>
      <c r="G18" s="65"/>
      <c r="H18" s="65"/>
      <c r="I18" s="65"/>
    </row>
    <row r="19" spans="1:9" ht="21" customHeight="1" x14ac:dyDescent="0.35">
      <c r="A19" s="56" t="s">
        <v>121</v>
      </c>
      <c r="B19" s="68">
        <v>5.0000000000000001E-3</v>
      </c>
      <c r="C19" s="68">
        <v>1.3</v>
      </c>
      <c r="D19" s="65"/>
      <c r="E19" s="65"/>
      <c r="F19" s="68">
        <v>1.3</v>
      </c>
      <c r="G19" s="65"/>
      <c r="H19" s="65"/>
      <c r="I19" s="65"/>
    </row>
    <row r="20" spans="1:9" ht="21" customHeight="1" x14ac:dyDescent="0.35">
      <c r="A20" s="56" t="s">
        <v>122</v>
      </c>
      <c r="B20" s="69">
        <v>2E-3</v>
      </c>
      <c r="C20" s="68">
        <v>3.98</v>
      </c>
      <c r="D20" s="65"/>
      <c r="E20" s="65"/>
      <c r="F20" s="65"/>
      <c r="G20" s="65"/>
      <c r="H20" s="68">
        <v>3.98</v>
      </c>
      <c r="I20" s="65"/>
    </row>
    <row r="21" spans="1:9" ht="21" customHeight="1" x14ac:dyDescent="0.35">
      <c r="A21" s="56" t="s">
        <v>123</v>
      </c>
      <c r="B21" s="68">
        <v>0.1</v>
      </c>
      <c r="C21" s="67">
        <v>1766</v>
      </c>
      <c r="D21" s="65"/>
      <c r="E21" s="65"/>
      <c r="F21" s="67">
        <v>1766</v>
      </c>
      <c r="G21" s="65"/>
      <c r="H21" s="65"/>
      <c r="I21" s="65"/>
    </row>
    <row r="22" spans="1:9" ht="21" customHeight="1" x14ac:dyDescent="0.35">
      <c r="A22" s="56" t="s">
        <v>124</v>
      </c>
      <c r="B22" s="68">
        <v>0.01</v>
      </c>
      <c r="C22" s="68">
        <v>0.72</v>
      </c>
      <c r="D22" s="65"/>
      <c r="E22" s="65"/>
      <c r="F22" s="68">
        <v>0.72</v>
      </c>
      <c r="G22" s="65"/>
      <c r="H22" s="65"/>
      <c r="I22" s="65"/>
    </row>
    <row r="23" spans="1:9" ht="21" customHeight="1" x14ac:dyDescent="0.35">
      <c r="A23" s="56" t="s">
        <v>125</v>
      </c>
      <c r="B23" s="69">
        <v>1E-3</v>
      </c>
      <c r="C23" s="68">
        <v>0.01</v>
      </c>
      <c r="D23" s="65"/>
      <c r="E23" s="65"/>
      <c r="F23" s="68">
        <v>0.01</v>
      </c>
      <c r="G23" s="65"/>
      <c r="H23" s="65"/>
      <c r="I23" s="65"/>
    </row>
    <row r="24" spans="1:9" ht="21" customHeight="1" x14ac:dyDescent="0.35">
      <c r="A24" s="56" t="s">
        <v>126</v>
      </c>
      <c r="B24" s="69">
        <v>1E-3</v>
      </c>
      <c r="C24" s="69">
        <v>4.0000000000000001E-3</v>
      </c>
      <c r="D24" s="65"/>
      <c r="E24" s="65"/>
      <c r="F24" s="69">
        <v>4.0000000000000001E-3</v>
      </c>
      <c r="G24" s="65"/>
      <c r="H24" s="65"/>
      <c r="I24" s="65"/>
    </row>
    <row r="25" spans="1:9" ht="21" customHeight="1" x14ac:dyDescent="0.35">
      <c r="A25" s="56" t="s">
        <v>127</v>
      </c>
      <c r="B25" s="68">
        <v>0.05</v>
      </c>
      <c r="C25" s="68">
        <v>5.86</v>
      </c>
      <c r="D25" s="65"/>
      <c r="E25" s="65"/>
      <c r="F25" s="68">
        <v>5.86</v>
      </c>
      <c r="G25" s="65"/>
      <c r="H25" s="65"/>
      <c r="I25" s="65"/>
    </row>
    <row r="26" spans="1:9" ht="21" customHeight="1" x14ac:dyDescent="0.35">
      <c r="A26" s="56" t="s">
        <v>128</v>
      </c>
      <c r="B26" s="69">
        <v>1E-3</v>
      </c>
      <c r="C26" s="66">
        <v>39.700000000000003</v>
      </c>
      <c r="D26" s="65"/>
      <c r="E26" s="65"/>
      <c r="F26" s="65"/>
      <c r="G26" s="65"/>
      <c r="H26" s="66">
        <v>39.700000000000003</v>
      </c>
      <c r="I26" s="65"/>
    </row>
    <row r="27" spans="1:9" ht="21" customHeight="1" x14ac:dyDescent="0.35">
      <c r="A27" s="56" t="s">
        <v>129</v>
      </c>
      <c r="B27" s="69">
        <v>1E-3</v>
      </c>
      <c r="C27" s="69">
        <v>3.5000000000000001E-3</v>
      </c>
      <c r="D27" s="65"/>
      <c r="E27" s="65"/>
      <c r="F27" s="69">
        <v>3.5000000000000001E-3</v>
      </c>
      <c r="G27" s="65"/>
      <c r="H27" s="65"/>
      <c r="I27" s="65"/>
    </row>
    <row r="28" spans="1:9" ht="21" customHeight="1" x14ac:dyDescent="0.35">
      <c r="A28" s="56" t="s">
        <v>47</v>
      </c>
      <c r="B28" s="67">
        <v>10</v>
      </c>
      <c r="C28" s="67">
        <v>108</v>
      </c>
      <c r="D28" s="67">
        <v>108</v>
      </c>
      <c r="E28" s="65"/>
      <c r="F28" s="65"/>
      <c r="G28" s="65"/>
      <c r="H28" s="65"/>
      <c r="I28" s="65"/>
    </row>
    <row r="29" spans="1:9" ht="21" customHeight="1" x14ac:dyDescent="0.35">
      <c r="A29" s="56" t="s">
        <v>130</v>
      </c>
      <c r="B29" s="68">
        <v>0.1</v>
      </c>
      <c r="C29" s="66">
        <v>10.199999999999999</v>
      </c>
      <c r="D29" s="65"/>
      <c r="E29" s="68">
        <v>4.5</v>
      </c>
      <c r="F29" s="68">
        <v>5.74</v>
      </c>
      <c r="G29" s="65"/>
      <c r="H29" s="65"/>
      <c r="I29" s="65"/>
    </row>
    <row r="30" spans="1:9" ht="21" customHeight="1" x14ac:dyDescent="0.35">
      <c r="A30" s="56" t="s">
        <v>131</v>
      </c>
      <c r="B30" s="67">
        <v>2000</v>
      </c>
      <c r="C30" s="67">
        <v>178150</v>
      </c>
      <c r="D30" s="67"/>
      <c r="E30" s="67"/>
      <c r="F30" s="67">
        <v>178150</v>
      </c>
      <c r="G30" s="67"/>
      <c r="H30" s="67"/>
      <c r="I30" s="67"/>
    </row>
    <row r="31" spans="1:9" ht="46.5" x14ac:dyDescent="0.35">
      <c r="A31" s="56" t="s">
        <v>132</v>
      </c>
      <c r="B31" s="67">
        <v>1000</v>
      </c>
      <c r="C31" s="67">
        <v>84370</v>
      </c>
      <c r="D31" s="67"/>
      <c r="E31" s="67"/>
      <c r="F31" s="67">
        <v>84370</v>
      </c>
      <c r="G31" s="67"/>
      <c r="H31" s="67"/>
      <c r="I31" s="67"/>
    </row>
    <row r="32" spans="1:9" ht="31" x14ac:dyDescent="0.35">
      <c r="A32" s="56" t="s">
        <v>133</v>
      </c>
      <c r="B32" s="68">
        <v>0.01</v>
      </c>
      <c r="C32" s="68">
        <v>1.22</v>
      </c>
      <c r="D32" s="67"/>
      <c r="E32" s="67"/>
      <c r="F32" s="68">
        <v>1.22</v>
      </c>
      <c r="G32" s="67"/>
      <c r="H32" s="67"/>
      <c r="I32" s="67"/>
    </row>
    <row r="33" spans="1:9" ht="21" customHeight="1" x14ac:dyDescent="0.35">
      <c r="A33" s="56" t="s">
        <v>134</v>
      </c>
      <c r="B33" s="67">
        <v>1000</v>
      </c>
      <c r="C33" s="67">
        <v>403063</v>
      </c>
      <c r="D33" s="67">
        <v>1123</v>
      </c>
      <c r="E33" s="67"/>
      <c r="F33" s="67">
        <v>401940</v>
      </c>
      <c r="G33" s="67"/>
      <c r="H33" s="67"/>
      <c r="I33" s="67"/>
    </row>
    <row r="34" spans="1:9" ht="21" customHeight="1" x14ac:dyDescent="0.35">
      <c r="A34" s="56" t="s">
        <v>135</v>
      </c>
      <c r="B34" s="68">
        <v>0.01</v>
      </c>
      <c r="C34" s="68">
        <v>0.14000000000000001</v>
      </c>
      <c r="D34" s="67"/>
      <c r="E34" s="67"/>
      <c r="F34" s="68">
        <v>0.14000000000000001</v>
      </c>
      <c r="G34" s="67"/>
      <c r="H34" s="67"/>
      <c r="I34" s="67"/>
    </row>
    <row r="35" spans="1:9" ht="21" customHeight="1" x14ac:dyDescent="0.35">
      <c r="A35" s="56" t="s">
        <v>55</v>
      </c>
      <c r="B35" s="66">
        <v>20</v>
      </c>
      <c r="C35" s="67">
        <v>762</v>
      </c>
      <c r="D35" s="66">
        <v>34</v>
      </c>
      <c r="E35" s="67"/>
      <c r="F35" s="67">
        <v>728</v>
      </c>
      <c r="G35" s="67"/>
      <c r="H35" s="67"/>
      <c r="I35" s="67"/>
    </row>
    <row r="36" spans="1:9" ht="21" customHeight="1" x14ac:dyDescent="0.35">
      <c r="A36" s="56" t="s">
        <v>136</v>
      </c>
      <c r="B36" s="68">
        <v>0.1</v>
      </c>
      <c r="C36" s="68">
        <v>0.63</v>
      </c>
      <c r="D36" s="67"/>
      <c r="E36" s="67"/>
      <c r="F36" s="68">
        <v>0.63</v>
      </c>
      <c r="G36" s="67"/>
      <c r="H36" s="67"/>
      <c r="I36" s="67"/>
    </row>
    <row r="37" spans="1:9" ht="21" customHeight="1" x14ac:dyDescent="0.35">
      <c r="A37" s="56" t="s">
        <v>56</v>
      </c>
      <c r="B37" s="67">
        <v>200</v>
      </c>
      <c r="C37" s="67">
        <v>2190</v>
      </c>
      <c r="D37" s="67"/>
      <c r="E37" s="67"/>
      <c r="F37" s="67"/>
      <c r="G37" s="67"/>
      <c r="H37" s="67"/>
      <c r="I37" s="67">
        <v>2190</v>
      </c>
    </row>
    <row r="38" spans="1:9" ht="21" customHeight="1" x14ac:dyDescent="0.35">
      <c r="A38" s="56" t="s">
        <v>57</v>
      </c>
      <c r="B38" s="68">
        <v>0.1</v>
      </c>
      <c r="C38" s="66">
        <v>28.4</v>
      </c>
      <c r="D38" s="68">
        <v>0.34</v>
      </c>
      <c r="E38" s="68">
        <v>0.71</v>
      </c>
      <c r="F38" s="66">
        <v>27.2</v>
      </c>
      <c r="G38" s="68">
        <v>0.13</v>
      </c>
      <c r="H38" s="67"/>
      <c r="I38" s="67"/>
    </row>
    <row r="39" spans="1:9" ht="21" customHeight="1" x14ac:dyDescent="0.35">
      <c r="A39" s="56" t="s">
        <v>61</v>
      </c>
      <c r="B39" s="66">
        <v>10</v>
      </c>
      <c r="C39" s="67">
        <v>117</v>
      </c>
      <c r="D39" s="67"/>
      <c r="E39" s="66">
        <v>61.8</v>
      </c>
      <c r="F39" s="66">
        <v>55.5</v>
      </c>
      <c r="G39" s="67"/>
      <c r="H39" s="67"/>
      <c r="I39" s="67"/>
    </row>
    <row r="40" spans="1:9" ht="21" customHeight="1" x14ac:dyDescent="0.35">
      <c r="A40" s="56" t="s">
        <v>62</v>
      </c>
      <c r="B40" s="68">
        <v>1</v>
      </c>
      <c r="C40" s="67">
        <v>1025</v>
      </c>
      <c r="D40" s="68">
        <v>9</v>
      </c>
      <c r="E40" s="68">
        <v>2.0699999999999998</v>
      </c>
      <c r="F40" s="67">
        <v>1014</v>
      </c>
      <c r="G40" s="67"/>
      <c r="H40" s="67"/>
      <c r="I40" s="67"/>
    </row>
    <row r="41" spans="1:9" ht="21" customHeight="1" x14ac:dyDescent="0.35">
      <c r="A41" s="56" t="s">
        <v>63</v>
      </c>
      <c r="B41" s="66">
        <v>20</v>
      </c>
      <c r="C41" s="67">
        <v>5425</v>
      </c>
      <c r="D41" s="67"/>
      <c r="E41" s="68">
        <v>98.6</v>
      </c>
      <c r="F41" s="67">
        <v>4487</v>
      </c>
      <c r="G41" s="67"/>
      <c r="H41" s="67"/>
      <c r="I41" s="67">
        <v>840</v>
      </c>
    </row>
    <row r="42" spans="1:9" ht="21" customHeight="1" x14ac:dyDescent="0.35">
      <c r="A42" s="56" t="s">
        <v>137</v>
      </c>
      <c r="B42" s="67">
        <v>50000</v>
      </c>
      <c r="C42" s="67">
        <v>32148490</v>
      </c>
      <c r="D42" s="67"/>
      <c r="E42" s="67">
        <v>158000</v>
      </c>
      <c r="F42" s="67">
        <v>17199129</v>
      </c>
      <c r="G42" s="67"/>
      <c r="H42" s="67">
        <v>10348758</v>
      </c>
      <c r="I42" s="67">
        <v>4442603</v>
      </c>
    </row>
    <row r="43" spans="1:9" ht="21" customHeight="1" x14ac:dyDescent="0.35">
      <c r="A43" s="56" t="s">
        <v>138</v>
      </c>
      <c r="B43" s="68">
        <v>1</v>
      </c>
      <c r="C43" s="67">
        <v>3621</v>
      </c>
      <c r="D43" s="67"/>
      <c r="E43" s="67"/>
      <c r="F43" s="67">
        <v>3621</v>
      </c>
      <c r="G43" s="67"/>
      <c r="H43" s="67"/>
      <c r="I43" s="67"/>
    </row>
    <row r="44" spans="1:9" ht="21" customHeight="1" x14ac:dyDescent="0.35">
      <c r="A44" s="56" t="s">
        <v>139</v>
      </c>
      <c r="B44" s="68">
        <v>1</v>
      </c>
      <c r="C44" s="67">
        <v>580</v>
      </c>
      <c r="D44" s="67"/>
      <c r="E44" s="67"/>
      <c r="F44" s="67">
        <v>580</v>
      </c>
      <c r="G44" s="67"/>
      <c r="H44" s="67"/>
      <c r="I44" s="67"/>
    </row>
    <row r="45" spans="1:9" ht="46.5" x14ac:dyDescent="0.35">
      <c r="A45" s="56" t="s">
        <v>140</v>
      </c>
      <c r="B45" s="68">
        <v>1</v>
      </c>
      <c r="C45" s="67">
        <v>2436</v>
      </c>
      <c r="D45" s="67"/>
      <c r="E45" s="67"/>
      <c r="F45" s="67">
        <v>2436</v>
      </c>
      <c r="G45" s="67"/>
      <c r="H45" s="67"/>
      <c r="I45" s="67"/>
    </row>
    <row r="46" spans="1:9" ht="46.5" x14ac:dyDescent="0.35">
      <c r="A46" s="56" t="s">
        <v>141</v>
      </c>
      <c r="B46" s="68">
        <v>1</v>
      </c>
      <c r="C46" s="68">
        <v>4.6900000000000004</v>
      </c>
      <c r="D46" s="67"/>
      <c r="E46" s="67"/>
      <c r="F46" s="68">
        <v>4.6900000000000004</v>
      </c>
      <c r="G46" s="67"/>
      <c r="H46" s="67"/>
      <c r="I46" s="67"/>
    </row>
    <row r="47" spans="1:9" ht="21" customHeight="1" x14ac:dyDescent="0.35">
      <c r="A47" s="56" t="s">
        <v>142</v>
      </c>
      <c r="B47" s="68">
        <v>1</v>
      </c>
      <c r="C47" s="68">
        <v>4.6900000000000004</v>
      </c>
      <c r="D47" s="67"/>
      <c r="E47" s="67"/>
      <c r="F47" s="68">
        <v>4.6900000000000004</v>
      </c>
      <c r="G47" s="67"/>
      <c r="H47" s="67"/>
      <c r="I47" s="67"/>
    </row>
    <row r="48" spans="1:9" ht="46.5" x14ac:dyDescent="0.35">
      <c r="A48" s="56" t="s">
        <v>143</v>
      </c>
      <c r="B48" s="68">
        <v>5</v>
      </c>
      <c r="C48" s="66">
        <v>11.1</v>
      </c>
      <c r="D48" s="67"/>
      <c r="E48" s="67"/>
      <c r="F48" s="66">
        <v>11.1</v>
      </c>
      <c r="G48" s="67"/>
      <c r="H48" s="67"/>
      <c r="I48" s="67"/>
    </row>
    <row r="49" spans="1:9" ht="21" customHeight="1" x14ac:dyDescent="0.35">
      <c r="A49" s="56" t="s">
        <v>144</v>
      </c>
      <c r="B49" s="69">
        <v>1E-3</v>
      </c>
      <c r="C49" s="68">
        <v>6.9</v>
      </c>
      <c r="D49" s="67"/>
      <c r="E49" s="67"/>
      <c r="F49" s="68">
        <v>6.9</v>
      </c>
      <c r="G49" s="67"/>
      <c r="H49" s="67"/>
      <c r="I49" s="67"/>
    </row>
    <row r="50" spans="1:9" ht="21" customHeight="1" x14ac:dyDescent="0.35">
      <c r="A50" s="56" t="s">
        <v>71</v>
      </c>
      <c r="B50" s="66">
        <v>20</v>
      </c>
      <c r="C50" s="67">
        <v>3096</v>
      </c>
      <c r="D50" s="67">
        <v>1463</v>
      </c>
      <c r="E50" s="67">
        <v>1535</v>
      </c>
      <c r="F50" s="66">
        <v>97.1</v>
      </c>
      <c r="G50" s="67"/>
      <c r="H50" s="67"/>
      <c r="I50" s="67"/>
    </row>
    <row r="51" spans="1:9" ht="21" customHeight="1" x14ac:dyDescent="0.35">
      <c r="A51" s="56" t="s">
        <v>145</v>
      </c>
      <c r="B51" s="67">
        <v>5000</v>
      </c>
      <c r="C51" s="67">
        <v>4008875</v>
      </c>
      <c r="D51" s="67"/>
      <c r="E51" s="67">
        <v>35900</v>
      </c>
      <c r="F51" s="67">
        <v>1662850</v>
      </c>
      <c r="G51" s="67"/>
      <c r="H51" s="67">
        <v>1526921</v>
      </c>
      <c r="I51" s="67">
        <v>783204</v>
      </c>
    </row>
    <row r="52" spans="1:9" ht="21" customHeight="1" x14ac:dyDescent="0.35">
      <c r="A52" s="56" t="s">
        <v>146</v>
      </c>
      <c r="B52" s="69">
        <v>1E-3</v>
      </c>
      <c r="C52" s="68">
        <v>0.6</v>
      </c>
      <c r="D52" s="67"/>
      <c r="E52" s="67"/>
      <c r="F52" s="68">
        <v>0.6</v>
      </c>
      <c r="G52" s="67"/>
      <c r="H52" s="67"/>
      <c r="I52" s="67"/>
    </row>
    <row r="53" spans="1:9" ht="31" x14ac:dyDescent="0.35">
      <c r="A53" s="56" t="s">
        <v>147</v>
      </c>
      <c r="B53" s="68">
        <v>1</v>
      </c>
      <c r="C53" s="66">
        <v>72.8</v>
      </c>
      <c r="D53" s="67"/>
      <c r="E53" s="68">
        <v>3.14</v>
      </c>
      <c r="F53" s="66">
        <v>69.7</v>
      </c>
      <c r="G53" s="67"/>
      <c r="H53" s="67"/>
      <c r="I53" s="67"/>
    </row>
    <row r="54" spans="1:9" ht="21" customHeight="1" x14ac:dyDescent="0.35">
      <c r="A54" s="56" t="s">
        <v>148</v>
      </c>
      <c r="B54" s="69">
        <v>0.01</v>
      </c>
      <c r="C54" s="69">
        <v>1.0999999999999999E-2</v>
      </c>
      <c r="D54" s="67"/>
      <c r="E54" s="67"/>
      <c r="F54" s="69">
        <v>1.0999999999999999E-2</v>
      </c>
      <c r="G54" s="67"/>
      <c r="H54" s="67"/>
      <c r="I54" s="67"/>
    </row>
    <row r="55" spans="1:9" ht="21" customHeight="1" x14ac:dyDescent="0.35">
      <c r="A55" s="56" t="s">
        <v>78</v>
      </c>
      <c r="B55" s="66">
        <v>10</v>
      </c>
      <c r="C55" s="67">
        <v>411</v>
      </c>
      <c r="D55" s="67">
        <v>374</v>
      </c>
      <c r="E55" s="66">
        <v>37.200000000000003</v>
      </c>
      <c r="F55" s="67"/>
      <c r="G55" s="67"/>
      <c r="H55" s="67"/>
      <c r="I55" s="67"/>
    </row>
    <row r="56" spans="1:9" ht="31" x14ac:dyDescent="0.35">
      <c r="A56" s="56" t="s">
        <v>149</v>
      </c>
      <c r="B56" s="67">
        <v>50000</v>
      </c>
      <c r="C56" s="67">
        <v>70869274</v>
      </c>
      <c r="D56" s="67"/>
      <c r="E56" s="67">
        <v>1176274</v>
      </c>
      <c r="F56" s="67">
        <v>12585491</v>
      </c>
      <c r="G56" s="67"/>
      <c r="H56" s="67">
        <v>38798122</v>
      </c>
      <c r="I56" s="67">
        <v>18309387</v>
      </c>
    </row>
    <row r="57" spans="1:9" ht="21" customHeight="1" x14ac:dyDescent="0.35">
      <c r="A57" s="56" t="s">
        <v>150</v>
      </c>
      <c r="B57" s="69">
        <v>5.0000000000000001E-3</v>
      </c>
      <c r="C57" s="68">
        <v>0.63</v>
      </c>
      <c r="D57" s="67"/>
      <c r="E57" s="67"/>
      <c r="F57" s="68">
        <v>0.63</v>
      </c>
      <c r="G57" s="67"/>
      <c r="H57" s="67"/>
      <c r="I57" s="67"/>
    </row>
    <row r="58" spans="1:9" ht="21" customHeight="1" x14ac:dyDescent="0.35">
      <c r="A58" s="56" t="s">
        <v>151</v>
      </c>
      <c r="B58" s="69">
        <v>0.01</v>
      </c>
      <c r="C58" s="68">
        <v>1.73</v>
      </c>
      <c r="D58" s="67"/>
      <c r="E58" s="68">
        <v>1.73</v>
      </c>
      <c r="F58" s="67"/>
      <c r="G58" s="67"/>
      <c r="H58" s="67"/>
      <c r="I58" s="67"/>
    </row>
    <row r="59" spans="1:9" ht="21" customHeight="1" x14ac:dyDescent="0.35">
      <c r="A59" s="56" t="s">
        <v>152</v>
      </c>
      <c r="B59" s="64">
        <v>1E-3</v>
      </c>
      <c r="C59" s="68">
        <v>0.03</v>
      </c>
      <c r="D59" s="67"/>
      <c r="E59" s="67"/>
      <c r="F59" s="68">
        <v>0.03</v>
      </c>
      <c r="G59" s="67"/>
      <c r="H59" s="67"/>
      <c r="I59" s="67"/>
    </row>
    <row r="60" spans="1:9" ht="21" customHeight="1" x14ac:dyDescent="0.35">
      <c r="A60" s="56" t="s">
        <v>153</v>
      </c>
      <c r="B60" s="68">
        <v>1</v>
      </c>
      <c r="C60" s="68">
        <v>2.23</v>
      </c>
      <c r="D60" s="67"/>
      <c r="E60" s="67"/>
      <c r="F60" s="68">
        <v>2.23</v>
      </c>
      <c r="G60" s="67"/>
      <c r="H60" s="67"/>
      <c r="I60" s="67"/>
    </row>
    <row r="61" spans="1:9" ht="21" customHeight="1" x14ac:dyDescent="0.35">
      <c r="A61" s="56" t="s">
        <v>80</v>
      </c>
      <c r="B61" s="66">
        <v>10</v>
      </c>
      <c r="C61" s="67">
        <v>263</v>
      </c>
      <c r="D61" s="67">
        <v>210</v>
      </c>
      <c r="E61" s="66">
        <v>26.7</v>
      </c>
      <c r="F61" s="66">
        <v>26.2</v>
      </c>
      <c r="G61" s="67"/>
      <c r="H61" s="67"/>
      <c r="I61" s="67"/>
    </row>
    <row r="62" spans="1:9" ht="21" customHeight="1" x14ac:dyDescent="0.35">
      <c r="A62" s="56" t="s">
        <v>154</v>
      </c>
      <c r="B62" s="67">
        <v>100</v>
      </c>
      <c r="C62" s="67">
        <v>64583</v>
      </c>
      <c r="D62" s="67"/>
      <c r="E62" s="67">
        <v>585</v>
      </c>
      <c r="F62" s="67">
        <v>26772</v>
      </c>
      <c r="G62" s="67"/>
      <c r="H62" s="67">
        <v>31522</v>
      </c>
      <c r="I62" s="67">
        <v>5704</v>
      </c>
    </row>
  </sheetData>
  <pageMargins left="0.7" right="0.7" top="0.75" bottom="0.75" header="0.3" footer="0.3"/>
  <headerFooter>
    <oddHeader>&amp;C&amp;"Calibri"&amp;10&amp;K0000FF OFFICIAL&amp;1#_x000D_</oddHeader>
    <oddFooter>&amp;C_x000D_&amp;1#&amp;"Calibri"&amp;10&amp;K0000FF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9A293-C7C6-4D47-B85E-E2428876A404}">
  <sheetPr>
    <tabColor theme="9" tint="0.79998168889431442"/>
  </sheetPr>
  <dimension ref="A1:Q62"/>
  <sheetViews>
    <sheetView workbookViewId="0">
      <selection sqref="A1:XFD1048576"/>
    </sheetView>
  </sheetViews>
  <sheetFormatPr defaultColWidth="11.7265625" defaultRowHeight="15.5" x14ac:dyDescent="0.35"/>
  <cols>
    <col min="1" max="16384" width="11.7265625" style="43"/>
  </cols>
  <sheetData>
    <row r="1" spans="1:17" x14ac:dyDescent="0.35">
      <c r="A1" s="42" t="s">
        <v>155</v>
      </c>
    </row>
    <row r="3" spans="1:17" ht="57" customHeight="1" x14ac:dyDescent="0.35">
      <c r="A3" s="44" t="s">
        <v>82</v>
      </c>
      <c r="B3" s="44" t="s">
        <v>83</v>
      </c>
      <c r="C3" s="44" t="s">
        <v>84</v>
      </c>
      <c r="D3" s="44" t="s">
        <v>85</v>
      </c>
      <c r="E3" s="44" t="s">
        <v>90</v>
      </c>
      <c r="F3" s="44" t="s">
        <v>91</v>
      </c>
      <c r="G3" s="44" t="s">
        <v>92</v>
      </c>
      <c r="H3" s="44" t="s">
        <v>93</v>
      </c>
      <c r="I3" s="44" t="s">
        <v>156</v>
      </c>
      <c r="J3" s="44" t="s">
        <v>157</v>
      </c>
      <c r="K3" s="44" t="s">
        <v>96</v>
      </c>
      <c r="L3" s="44" t="s">
        <v>158</v>
      </c>
      <c r="M3" s="44" t="s">
        <v>98</v>
      </c>
      <c r="N3" s="44" t="s">
        <v>99</v>
      </c>
    </row>
    <row r="4" spans="1:17" ht="21" customHeight="1" x14ac:dyDescent="0.35">
      <c r="A4" s="56" t="s">
        <v>112</v>
      </c>
      <c r="B4" s="70">
        <v>1</v>
      </c>
      <c r="C4" s="71"/>
      <c r="D4" s="71"/>
      <c r="E4" s="71"/>
      <c r="F4" s="71"/>
      <c r="G4" s="71">
        <v>1</v>
      </c>
      <c r="H4" s="72">
        <v>1</v>
      </c>
      <c r="I4" s="71"/>
      <c r="J4" s="71"/>
      <c r="K4" s="71"/>
      <c r="L4" s="71"/>
      <c r="M4" s="71"/>
      <c r="N4" s="71"/>
      <c r="P4" s="73"/>
      <c r="Q4" s="74"/>
    </row>
    <row r="5" spans="1:17" ht="21" customHeight="1" x14ac:dyDescent="0.35">
      <c r="A5" s="56" t="s">
        <v>31</v>
      </c>
      <c r="B5" s="70">
        <v>77</v>
      </c>
      <c r="C5" s="71">
        <v>1</v>
      </c>
      <c r="D5" s="75">
        <v>1E-4</v>
      </c>
      <c r="E5" s="71">
        <v>2</v>
      </c>
      <c r="F5" s="76">
        <v>1.0000000000000001E-5</v>
      </c>
      <c r="G5" s="71">
        <v>73</v>
      </c>
      <c r="H5" s="77">
        <v>0.80900000000000005</v>
      </c>
      <c r="I5" s="71"/>
      <c r="J5" s="71"/>
      <c r="K5" s="71"/>
      <c r="L5" s="71"/>
      <c r="M5" s="71">
        <v>1</v>
      </c>
      <c r="N5" s="77">
        <v>0.191</v>
      </c>
      <c r="P5" s="73"/>
      <c r="Q5" s="74"/>
    </row>
    <row r="6" spans="1:17" ht="21" customHeight="1" x14ac:dyDescent="0.35">
      <c r="A6" s="56" t="s">
        <v>113</v>
      </c>
      <c r="B6" s="70">
        <v>59</v>
      </c>
      <c r="C6" s="71"/>
      <c r="D6" s="71"/>
      <c r="E6" s="71">
        <v>1</v>
      </c>
      <c r="F6" s="75">
        <v>8.1799999999999998E-2</v>
      </c>
      <c r="G6" s="71">
        <v>58</v>
      </c>
      <c r="H6" s="77">
        <v>0.91800000000000004</v>
      </c>
      <c r="I6" s="71"/>
      <c r="J6" s="71"/>
      <c r="K6" s="71"/>
      <c r="L6" s="71"/>
      <c r="M6" s="71"/>
      <c r="N6" s="71"/>
      <c r="P6" s="73"/>
      <c r="Q6" s="74"/>
    </row>
    <row r="7" spans="1:17" ht="21" customHeight="1" x14ac:dyDescent="0.35">
      <c r="A7" s="56" t="s">
        <v>33</v>
      </c>
      <c r="B7" s="70">
        <v>26</v>
      </c>
      <c r="C7" s="71">
        <v>2</v>
      </c>
      <c r="D7" s="75">
        <v>4.0800000000000003E-2</v>
      </c>
      <c r="E7" s="71">
        <v>1</v>
      </c>
      <c r="F7" s="75">
        <v>3.6299999999999999E-2</v>
      </c>
      <c r="G7" s="71">
        <v>23</v>
      </c>
      <c r="H7" s="77">
        <v>0.92300000000000004</v>
      </c>
      <c r="I7" s="71"/>
      <c r="J7" s="71"/>
      <c r="K7" s="71"/>
      <c r="L7" s="71"/>
      <c r="M7" s="71"/>
      <c r="N7" s="71"/>
      <c r="P7" s="73"/>
      <c r="Q7" s="74"/>
    </row>
    <row r="8" spans="1:17" ht="21" customHeight="1" x14ac:dyDescent="0.35">
      <c r="A8" s="56" t="s">
        <v>114</v>
      </c>
      <c r="B8" s="70">
        <v>73</v>
      </c>
      <c r="C8" s="71"/>
      <c r="D8" s="71"/>
      <c r="E8" s="71"/>
      <c r="F8" s="71"/>
      <c r="G8" s="71">
        <v>73</v>
      </c>
      <c r="H8" s="72">
        <v>1</v>
      </c>
      <c r="I8" s="71"/>
      <c r="J8" s="71"/>
      <c r="K8" s="71"/>
      <c r="L8" s="71"/>
      <c r="M8" s="71"/>
      <c r="N8" s="71"/>
      <c r="P8" s="73"/>
      <c r="Q8" s="74"/>
    </row>
    <row r="9" spans="1:17" ht="21" customHeight="1" x14ac:dyDescent="0.35">
      <c r="A9" s="56" t="s">
        <v>115</v>
      </c>
      <c r="B9" s="59">
        <v>44</v>
      </c>
      <c r="C9" s="71"/>
      <c r="D9" s="71"/>
      <c r="E9" s="71"/>
      <c r="F9" s="71"/>
      <c r="G9" s="71"/>
      <c r="H9" s="71"/>
      <c r="I9" s="71"/>
      <c r="J9" s="71"/>
      <c r="K9" s="71">
        <v>44</v>
      </c>
      <c r="L9" s="72">
        <v>1</v>
      </c>
      <c r="M9" s="71"/>
      <c r="N9" s="71"/>
      <c r="P9" s="73"/>
      <c r="Q9" s="74"/>
    </row>
    <row r="10" spans="1:17" ht="21" customHeight="1" x14ac:dyDescent="0.35">
      <c r="A10" s="56" t="s">
        <v>34</v>
      </c>
      <c r="B10" s="59">
        <v>3</v>
      </c>
      <c r="C10" s="71">
        <v>3</v>
      </c>
      <c r="D10" s="72">
        <v>1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P10" s="73"/>
      <c r="Q10" s="74"/>
    </row>
    <row r="11" spans="1:17" ht="30" customHeight="1" x14ac:dyDescent="0.35">
      <c r="A11" s="56" t="s">
        <v>116</v>
      </c>
      <c r="B11" s="59">
        <v>28</v>
      </c>
      <c r="C11" s="71"/>
      <c r="D11" s="71"/>
      <c r="E11" s="71">
        <v>1</v>
      </c>
      <c r="F11" s="75">
        <v>1.61E-2</v>
      </c>
      <c r="G11" s="71">
        <v>27</v>
      </c>
      <c r="H11" s="77">
        <v>0.98399999999999999</v>
      </c>
      <c r="I11" s="71"/>
      <c r="J11" s="71"/>
      <c r="K11" s="71"/>
      <c r="L11" s="71"/>
      <c r="M11" s="71"/>
      <c r="N11" s="71"/>
      <c r="P11" s="73"/>
      <c r="Q11" s="74"/>
    </row>
    <row r="12" spans="1:17" ht="39" customHeight="1" x14ac:dyDescent="0.35">
      <c r="A12" s="56" t="s">
        <v>117</v>
      </c>
      <c r="B12" s="59">
        <v>3</v>
      </c>
      <c r="C12" s="71"/>
      <c r="D12" s="71"/>
      <c r="E12" s="71"/>
      <c r="F12" s="71"/>
      <c r="G12" s="71">
        <v>3</v>
      </c>
      <c r="H12" s="72">
        <v>1</v>
      </c>
      <c r="I12" s="71"/>
      <c r="J12" s="71"/>
      <c r="K12" s="71"/>
      <c r="L12" s="71"/>
      <c r="M12" s="71"/>
      <c r="N12" s="71"/>
      <c r="P12" s="73"/>
      <c r="Q12" s="74"/>
    </row>
    <row r="13" spans="1:17" ht="21" customHeight="1" x14ac:dyDescent="0.35">
      <c r="A13" s="56" t="s">
        <v>36</v>
      </c>
      <c r="B13" s="59">
        <v>18</v>
      </c>
      <c r="C13" s="71">
        <v>2</v>
      </c>
      <c r="D13" s="75">
        <v>4.2700000000000002E-2</v>
      </c>
      <c r="E13" s="71">
        <v>1</v>
      </c>
      <c r="F13" s="75">
        <v>4.7899999999999998E-2</v>
      </c>
      <c r="G13" s="71">
        <v>13</v>
      </c>
      <c r="H13" s="77">
        <v>0.42099999999999999</v>
      </c>
      <c r="I13" s="71"/>
      <c r="J13" s="71"/>
      <c r="K13" s="71"/>
      <c r="L13" s="71"/>
      <c r="M13" s="71">
        <v>2</v>
      </c>
      <c r="N13" s="77">
        <v>0.48799999999999999</v>
      </c>
      <c r="P13" s="73"/>
      <c r="Q13" s="74"/>
    </row>
    <row r="14" spans="1:17" ht="31" x14ac:dyDescent="0.35">
      <c r="A14" s="56" t="s">
        <v>118</v>
      </c>
      <c r="B14" s="59">
        <v>12</v>
      </c>
      <c r="C14" s="71">
        <v>1</v>
      </c>
      <c r="D14" s="77">
        <v>0.106</v>
      </c>
      <c r="E14" s="71">
        <v>1</v>
      </c>
      <c r="F14" s="75">
        <v>4.9299999999999997E-2</v>
      </c>
      <c r="G14" s="71">
        <v>10</v>
      </c>
      <c r="H14" s="77">
        <v>0.84499999999999997</v>
      </c>
      <c r="I14" s="71"/>
      <c r="J14" s="71"/>
      <c r="K14" s="71"/>
      <c r="L14" s="71"/>
      <c r="M14" s="71"/>
      <c r="N14" s="71"/>
      <c r="P14" s="73"/>
      <c r="Q14" s="74"/>
    </row>
    <row r="15" spans="1:17" ht="21" customHeight="1" x14ac:dyDescent="0.35">
      <c r="A15" s="56" t="s">
        <v>119</v>
      </c>
      <c r="B15" s="59">
        <v>4</v>
      </c>
      <c r="C15" s="71"/>
      <c r="D15" s="71"/>
      <c r="E15" s="71"/>
      <c r="F15" s="71"/>
      <c r="G15" s="71">
        <v>4</v>
      </c>
      <c r="H15" s="72">
        <v>1</v>
      </c>
      <c r="I15" s="71"/>
      <c r="J15" s="71"/>
      <c r="K15" s="71"/>
      <c r="L15" s="71"/>
      <c r="M15" s="71"/>
      <c r="N15" s="71"/>
      <c r="P15" s="73"/>
      <c r="Q15" s="74"/>
    </row>
    <row r="16" spans="1:17" ht="21" customHeight="1" x14ac:dyDescent="0.35">
      <c r="A16" s="56" t="s">
        <v>43</v>
      </c>
      <c r="B16" s="59">
        <v>8</v>
      </c>
      <c r="C16" s="71"/>
      <c r="D16" s="71"/>
      <c r="E16" s="71">
        <v>1</v>
      </c>
      <c r="F16" s="75">
        <v>8.0299999999999996E-2</v>
      </c>
      <c r="G16" s="71">
        <v>6</v>
      </c>
      <c r="H16" s="77">
        <v>0.84699999999999998</v>
      </c>
      <c r="I16" s="71"/>
      <c r="J16" s="71"/>
      <c r="K16" s="71"/>
      <c r="L16" s="71"/>
      <c r="M16" s="71">
        <v>1</v>
      </c>
      <c r="N16" s="75">
        <v>7.2400000000000006E-2</v>
      </c>
      <c r="P16" s="73"/>
      <c r="Q16" s="74"/>
    </row>
    <row r="17" spans="1:17" ht="21" customHeight="1" x14ac:dyDescent="0.35">
      <c r="A17" s="56" t="s">
        <v>44</v>
      </c>
      <c r="B17" s="59">
        <v>80</v>
      </c>
      <c r="C17" s="71">
        <v>1</v>
      </c>
      <c r="D17" s="75">
        <v>2.5000000000000001E-3</v>
      </c>
      <c r="E17" s="71">
        <v>2</v>
      </c>
      <c r="F17" s="75">
        <v>3.5999999999999999E-3</v>
      </c>
      <c r="G17" s="71">
        <v>58</v>
      </c>
      <c r="H17" s="77">
        <v>0.221</v>
      </c>
      <c r="I17" s="71"/>
      <c r="J17" s="71"/>
      <c r="K17" s="71">
        <v>17</v>
      </c>
      <c r="L17" s="77">
        <v>0.65200000000000002</v>
      </c>
      <c r="M17" s="71">
        <v>2</v>
      </c>
      <c r="N17" s="77">
        <v>0.121</v>
      </c>
      <c r="P17" s="73"/>
      <c r="Q17" s="74"/>
    </row>
    <row r="18" spans="1:17" ht="27.75" customHeight="1" x14ac:dyDescent="0.35">
      <c r="A18" s="56" t="s">
        <v>120</v>
      </c>
      <c r="B18" s="59">
        <v>8</v>
      </c>
      <c r="C18" s="71"/>
      <c r="D18" s="71"/>
      <c r="E18" s="71"/>
      <c r="F18" s="71"/>
      <c r="G18" s="71">
        <v>8</v>
      </c>
      <c r="H18" s="72">
        <v>1</v>
      </c>
      <c r="I18" s="71"/>
      <c r="J18" s="71"/>
      <c r="K18" s="71"/>
      <c r="L18" s="71"/>
      <c r="M18" s="71"/>
      <c r="N18" s="71"/>
      <c r="P18" s="73"/>
      <c r="Q18" s="74"/>
    </row>
    <row r="19" spans="1:17" ht="21" customHeight="1" x14ac:dyDescent="0.35">
      <c r="A19" s="56" t="s">
        <v>121</v>
      </c>
      <c r="B19" s="59">
        <v>14</v>
      </c>
      <c r="C19" s="71"/>
      <c r="D19" s="71"/>
      <c r="E19" s="71"/>
      <c r="F19" s="71"/>
      <c r="G19" s="71">
        <v>14</v>
      </c>
      <c r="H19" s="72">
        <v>1</v>
      </c>
      <c r="I19" s="71"/>
      <c r="J19" s="71"/>
      <c r="K19" s="71"/>
      <c r="L19" s="71"/>
      <c r="M19" s="71"/>
      <c r="N19" s="71"/>
      <c r="P19" s="73"/>
      <c r="Q19" s="74"/>
    </row>
    <row r="20" spans="1:17" ht="21" customHeight="1" x14ac:dyDescent="0.35">
      <c r="A20" s="56" t="s">
        <v>122</v>
      </c>
      <c r="B20" s="59">
        <v>34</v>
      </c>
      <c r="C20" s="71"/>
      <c r="D20" s="71"/>
      <c r="E20" s="71"/>
      <c r="F20" s="71"/>
      <c r="G20" s="71"/>
      <c r="H20" s="71"/>
      <c r="I20" s="71"/>
      <c r="J20" s="71"/>
      <c r="K20" s="71">
        <v>34</v>
      </c>
      <c r="L20" s="72">
        <v>1</v>
      </c>
      <c r="M20" s="71"/>
      <c r="N20" s="71"/>
      <c r="P20" s="73"/>
      <c r="Q20" s="74"/>
    </row>
    <row r="21" spans="1:17" ht="32.25" customHeight="1" x14ac:dyDescent="0.35">
      <c r="A21" s="56" t="s">
        <v>123</v>
      </c>
      <c r="B21" s="59">
        <v>73</v>
      </c>
      <c r="C21" s="71"/>
      <c r="D21" s="71"/>
      <c r="E21" s="71"/>
      <c r="F21" s="71"/>
      <c r="G21" s="71">
        <v>73</v>
      </c>
      <c r="H21" s="72">
        <v>1</v>
      </c>
      <c r="I21" s="71"/>
      <c r="J21" s="71"/>
      <c r="K21" s="71"/>
      <c r="L21" s="71"/>
      <c r="M21" s="71"/>
      <c r="N21" s="71"/>
      <c r="P21" s="73"/>
      <c r="Q21" s="74"/>
    </row>
    <row r="22" spans="1:17" ht="21" customHeight="1" x14ac:dyDescent="0.35">
      <c r="A22" s="56" t="s">
        <v>124</v>
      </c>
      <c r="B22" s="59">
        <v>14</v>
      </c>
      <c r="C22" s="71"/>
      <c r="D22" s="71"/>
      <c r="E22" s="71"/>
      <c r="F22" s="71"/>
      <c r="G22" s="71">
        <v>14</v>
      </c>
      <c r="H22" s="72">
        <v>1</v>
      </c>
      <c r="I22" s="71"/>
      <c r="J22" s="71"/>
      <c r="K22" s="71"/>
      <c r="L22" s="71"/>
      <c r="M22" s="71"/>
      <c r="N22" s="71"/>
      <c r="P22" s="73"/>
      <c r="Q22" s="74"/>
    </row>
    <row r="23" spans="1:17" ht="21" customHeight="1" x14ac:dyDescent="0.35">
      <c r="A23" s="56" t="s">
        <v>125</v>
      </c>
      <c r="B23" s="59">
        <v>1</v>
      </c>
      <c r="C23" s="71"/>
      <c r="D23" s="71"/>
      <c r="E23" s="71"/>
      <c r="F23" s="71"/>
      <c r="G23" s="71">
        <v>1</v>
      </c>
      <c r="H23" s="72">
        <v>1</v>
      </c>
      <c r="I23" s="71"/>
      <c r="J23" s="71"/>
      <c r="K23" s="71"/>
      <c r="L23" s="71"/>
      <c r="M23" s="71"/>
      <c r="N23" s="71"/>
      <c r="P23" s="73"/>
      <c r="Q23" s="74"/>
    </row>
    <row r="24" spans="1:17" ht="21" customHeight="1" x14ac:dyDescent="0.35">
      <c r="A24" s="56" t="s">
        <v>126</v>
      </c>
      <c r="B24" s="59">
        <v>1</v>
      </c>
      <c r="C24" s="71"/>
      <c r="D24" s="71"/>
      <c r="E24" s="71"/>
      <c r="F24" s="71"/>
      <c r="G24" s="71">
        <v>1</v>
      </c>
      <c r="H24" s="72">
        <v>1</v>
      </c>
      <c r="I24" s="71"/>
      <c r="J24" s="71"/>
      <c r="K24" s="71"/>
      <c r="L24" s="71"/>
      <c r="M24" s="71"/>
      <c r="N24" s="71"/>
      <c r="P24" s="73"/>
      <c r="Q24" s="74"/>
    </row>
    <row r="25" spans="1:17" ht="21" customHeight="1" x14ac:dyDescent="0.35">
      <c r="A25" s="56" t="s">
        <v>127</v>
      </c>
      <c r="B25" s="59">
        <v>29</v>
      </c>
      <c r="C25" s="71"/>
      <c r="D25" s="71"/>
      <c r="E25" s="71"/>
      <c r="F25" s="71"/>
      <c r="G25" s="71">
        <v>29</v>
      </c>
      <c r="H25" s="72">
        <v>1</v>
      </c>
      <c r="I25" s="71"/>
      <c r="J25" s="71"/>
      <c r="K25" s="71"/>
      <c r="L25" s="71"/>
      <c r="M25" s="71"/>
      <c r="N25" s="71"/>
      <c r="P25" s="73"/>
      <c r="Q25" s="74"/>
    </row>
    <row r="26" spans="1:17" ht="27.75" customHeight="1" x14ac:dyDescent="0.35">
      <c r="A26" s="56" t="s">
        <v>128</v>
      </c>
      <c r="B26" s="59">
        <v>98</v>
      </c>
      <c r="C26" s="71"/>
      <c r="D26" s="71"/>
      <c r="E26" s="71"/>
      <c r="F26" s="71"/>
      <c r="G26" s="71"/>
      <c r="H26" s="71"/>
      <c r="I26" s="71"/>
      <c r="J26" s="71"/>
      <c r="K26" s="71">
        <v>98</v>
      </c>
      <c r="L26" s="72">
        <v>1</v>
      </c>
      <c r="M26" s="71"/>
      <c r="N26" s="71"/>
      <c r="P26" s="73"/>
      <c r="Q26" s="74"/>
    </row>
    <row r="27" spans="1:17" ht="21" customHeight="1" x14ac:dyDescent="0.35">
      <c r="A27" s="56" t="s">
        <v>129</v>
      </c>
      <c r="B27" s="59">
        <v>1</v>
      </c>
      <c r="C27" s="71"/>
      <c r="D27" s="71"/>
      <c r="E27" s="71"/>
      <c r="F27" s="71"/>
      <c r="G27" s="71">
        <v>1</v>
      </c>
      <c r="H27" s="72">
        <v>1</v>
      </c>
      <c r="I27" s="71"/>
      <c r="J27" s="71"/>
      <c r="K27" s="71"/>
      <c r="L27" s="71"/>
      <c r="M27" s="71"/>
      <c r="N27" s="71"/>
      <c r="P27" s="73"/>
      <c r="Q27" s="74"/>
    </row>
    <row r="28" spans="1:17" ht="21" customHeight="1" x14ac:dyDescent="0.35">
      <c r="A28" s="56" t="s">
        <v>47</v>
      </c>
      <c r="B28" s="59">
        <v>2</v>
      </c>
      <c r="C28" s="71">
        <v>2</v>
      </c>
      <c r="D28" s="72">
        <v>1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P28" s="73"/>
      <c r="Q28" s="74"/>
    </row>
    <row r="29" spans="1:17" ht="21" customHeight="1" x14ac:dyDescent="0.35">
      <c r="A29" s="56" t="s">
        <v>130</v>
      </c>
      <c r="B29" s="59">
        <v>21</v>
      </c>
      <c r="C29" s="71"/>
      <c r="D29" s="71"/>
      <c r="E29" s="71">
        <v>2</v>
      </c>
      <c r="F29" s="77">
        <v>0.439</v>
      </c>
      <c r="G29" s="71">
        <v>19</v>
      </c>
      <c r="H29" s="77">
        <v>0.56100000000000005</v>
      </c>
      <c r="I29" s="71"/>
      <c r="J29" s="71"/>
      <c r="K29" s="71"/>
      <c r="L29" s="71"/>
      <c r="M29" s="71"/>
      <c r="N29" s="71"/>
      <c r="P29" s="73"/>
      <c r="Q29" s="74"/>
    </row>
    <row r="30" spans="1:17" ht="27" customHeight="1" x14ac:dyDescent="0.35">
      <c r="A30" s="56" t="s">
        <v>131</v>
      </c>
      <c r="B30" s="59">
        <v>25</v>
      </c>
      <c r="C30" s="71"/>
      <c r="D30" s="71"/>
      <c r="E30" s="71"/>
      <c r="F30" s="71"/>
      <c r="G30" s="71">
        <v>25</v>
      </c>
      <c r="H30" s="72">
        <v>1</v>
      </c>
      <c r="I30" s="71"/>
      <c r="J30" s="71"/>
      <c r="K30" s="71"/>
      <c r="L30" s="71"/>
      <c r="M30" s="71"/>
      <c r="N30" s="71"/>
      <c r="P30" s="73"/>
      <c r="Q30" s="74"/>
    </row>
    <row r="31" spans="1:17" ht="53.25" customHeight="1" x14ac:dyDescent="0.35">
      <c r="A31" s="56" t="s">
        <v>132</v>
      </c>
      <c r="B31" s="59">
        <v>25</v>
      </c>
      <c r="C31" s="71"/>
      <c r="D31" s="71"/>
      <c r="E31" s="71"/>
      <c r="F31" s="71"/>
      <c r="G31" s="71">
        <v>25</v>
      </c>
      <c r="H31" s="72">
        <v>1</v>
      </c>
      <c r="I31" s="71"/>
      <c r="J31" s="71"/>
      <c r="K31" s="71"/>
      <c r="L31" s="71"/>
      <c r="M31" s="71"/>
      <c r="N31" s="71"/>
      <c r="P31" s="73"/>
      <c r="Q31" s="74"/>
    </row>
    <row r="32" spans="1:17" ht="40.5" customHeight="1" x14ac:dyDescent="0.35">
      <c r="A32" s="56" t="s">
        <v>133</v>
      </c>
      <c r="B32" s="59">
        <v>16</v>
      </c>
      <c r="C32" s="71"/>
      <c r="D32" s="71"/>
      <c r="E32" s="71"/>
      <c r="F32" s="71"/>
      <c r="G32" s="71">
        <v>16</v>
      </c>
      <c r="H32" s="72">
        <v>1</v>
      </c>
      <c r="I32" s="71"/>
      <c r="J32" s="71"/>
      <c r="K32" s="71"/>
      <c r="L32" s="71"/>
      <c r="M32" s="71"/>
      <c r="N32" s="71"/>
      <c r="P32" s="73"/>
      <c r="Q32" s="74"/>
    </row>
    <row r="33" spans="1:17" ht="21" customHeight="1" x14ac:dyDescent="0.35">
      <c r="A33" s="56" t="s">
        <v>134</v>
      </c>
      <c r="B33" s="59">
        <v>55</v>
      </c>
      <c r="C33" s="71">
        <v>1</v>
      </c>
      <c r="D33" s="75">
        <v>2.8E-3</v>
      </c>
      <c r="E33" s="71"/>
      <c r="F33" s="71"/>
      <c r="G33" s="71">
        <v>54</v>
      </c>
      <c r="H33" s="77">
        <v>0.997</v>
      </c>
      <c r="I33" s="71"/>
      <c r="J33" s="71"/>
      <c r="K33" s="71"/>
      <c r="L33" s="71"/>
      <c r="M33" s="71"/>
      <c r="N33" s="71"/>
      <c r="P33" s="73"/>
      <c r="Q33" s="74"/>
    </row>
    <row r="34" spans="1:17" ht="21" customHeight="1" x14ac:dyDescent="0.35">
      <c r="A34" s="56" t="s">
        <v>135</v>
      </c>
      <c r="B34" s="59">
        <v>7</v>
      </c>
      <c r="C34" s="71"/>
      <c r="D34" s="71"/>
      <c r="E34" s="71"/>
      <c r="F34" s="71"/>
      <c r="G34" s="71">
        <v>7</v>
      </c>
      <c r="H34" s="72">
        <v>1</v>
      </c>
      <c r="I34" s="71"/>
      <c r="J34" s="71"/>
      <c r="K34" s="71"/>
      <c r="L34" s="71"/>
      <c r="M34" s="71"/>
      <c r="N34" s="71"/>
      <c r="P34" s="73"/>
      <c r="Q34" s="74"/>
    </row>
    <row r="35" spans="1:17" ht="21" customHeight="1" x14ac:dyDescent="0.35">
      <c r="A35" s="56" t="s">
        <v>55</v>
      </c>
      <c r="B35" s="59">
        <v>12</v>
      </c>
      <c r="C35" s="71">
        <v>1</v>
      </c>
      <c r="D35" s="75">
        <v>4.4600000000000001E-2</v>
      </c>
      <c r="E35" s="71"/>
      <c r="F35" s="71"/>
      <c r="G35" s="71">
        <v>11</v>
      </c>
      <c r="H35" s="77">
        <v>0.95499999999999996</v>
      </c>
      <c r="I35" s="71"/>
      <c r="J35" s="71"/>
      <c r="K35" s="71"/>
      <c r="L35" s="71"/>
      <c r="M35" s="71"/>
      <c r="N35" s="71"/>
      <c r="P35" s="73"/>
      <c r="Q35" s="74"/>
    </row>
    <row r="36" spans="1:17" ht="21" customHeight="1" x14ac:dyDescent="0.35">
      <c r="A36" s="56" t="s">
        <v>136</v>
      </c>
      <c r="B36" s="59">
        <v>3</v>
      </c>
      <c r="C36" s="71"/>
      <c r="D36" s="71"/>
      <c r="E36" s="71"/>
      <c r="F36" s="71"/>
      <c r="G36" s="71">
        <v>3</v>
      </c>
      <c r="H36" s="72">
        <v>1</v>
      </c>
      <c r="I36" s="71"/>
      <c r="J36" s="71"/>
      <c r="K36" s="71"/>
      <c r="L36" s="71"/>
      <c r="M36" s="71"/>
      <c r="N36" s="71"/>
      <c r="P36" s="73"/>
      <c r="Q36" s="74"/>
    </row>
    <row r="37" spans="1:17" ht="21" customHeight="1" x14ac:dyDescent="0.35">
      <c r="A37" s="56" t="s">
        <v>56</v>
      </c>
      <c r="B37" s="59">
        <v>1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>
        <v>1</v>
      </c>
      <c r="N37" s="72">
        <v>1</v>
      </c>
      <c r="P37" s="73"/>
      <c r="Q37" s="74"/>
    </row>
    <row r="38" spans="1:17" ht="21" customHeight="1" x14ac:dyDescent="0.35">
      <c r="A38" s="56" t="s">
        <v>57</v>
      </c>
      <c r="B38" s="59">
        <v>47</v>
      </c>
      <c r="C38" s="71">
        <v>2</v>
      </c>
      <c r="D38" s="75">
        <v>1.2E-2</v>
      </c>
      <c r="E38" s="71">
        <v>2</v>
      </c>
      <c r="F38" s="75">
        <v>2.4899999999999999E-2</v>
      </c>
      <c r="G38" s="71">
        <v>42</v>
      </c>
      <c r="H38" s="77">
        <v>0.95799999999999996</v>
      </c>
      <c r="I38" s="71">
        <v>1</v>
      </c>
      <c r="J38" s="75">
        <v>4.7000000000000002E-3</v>
      </c>
      <c r="K38" s="71"/>
      <c r="L38" s="71"/>
      <c r="M38" s="71"/>
      <c r="N38" s="71"/>
      <c r="P38" s="73"/>
      <c r="Q38" s="74"/>
    </row>
    <row r="39" spans="1:17" ht="28.5" customHeight="1" x14ac:dyDescent="0.35">
      <c r="A39" s="56" t="s">
        <v>61</v>
      </c>
      <c r="B39" s="59">
        <v>3</v>
      </c>
      <c r="C39" s="71"/>
      <c r="D39" s="71"/>
      <c r="E39" s="71">
        <v>1</v>
      </c>
      <c r="F39" s="77">
        <v>0.52700000000000002</v>
      </c>
      <c r="G39" s="71">
        <v>2</v>
      </c>
      <c r="H39" s="77">
        <v>0.47299999999999998</v>
      </c>
      <c r="I39" s="71"/>
      <c r="J39" s="71"/>
      <c r="K39" s="71"/>
      <c r="L39" s="71"/>
      <c r="M39" s="71"/>
      <c r="N39" s="71"/>
      <c r="P39" s="73"/>
      <c r="Q39" s="74"/>
    </row>
    <row r="40" spans="1:17" ht="21" customHeight="1" x14ac:dyDescent="0.35">
      <c r="A40" s="56" t="s">
        <v>62</v>
      </c>
      <c r="B40" s="59">
        <v>75</v>
      </c>
      <c r="C40" s="71">
        <v>1</v>
      </c>
      <c r="D40" s="75">
        <v>8.8000000000000005E-3</v>
      </c>
      <c r="E40" s="71">
        <v>1</v>
      </c>
      <c r="F40" s="75">
        <v>2E-3</v>
      </c>
      <c r="G40" s="71">
        <v>73</v>
      </c>
      <c r="H40" s="77">
        <v>0.98899999999999999</v>
      </c>
      <c r="I40" s="71"/>
      <c r="J40" s="71"/>
      <c r="K40" s="71"/>
      <c r="L40" s="71"/>
      <c r="M40" s="71"/>
      <c r="N40" s="71"/>
      <c r="P40" s="73"/>
      <c r="Q40" s="74"/>
    </row>
    <row r="41" spans="1:17" ht="21" customHeight="1" x14ac:dyDescent="0.35">
      <c r="A41" s="56" t="s">
        <v>63</v>
      </c>
      <c r="B41" s="59">
        <v>44</v>
      </c>
      <c r="C41" s="71"/>
      <c r="D41" s="71"/>
      <c r="E41" s="71">
        <v>1</v>
      </c>
      <c r="F41" s="75">
        <v>1.8200000000000001E-2</v>
      </c>
      <c r="G41" s="71">
        <v>42</v>
      </c>
      <c r="H41" s="77">
        <v>0.82699999999999996</v>
      </c>
      <c r="I41" s="71"/>
      <c r="J41" s="71"/>
      <c r="K41" s="71"/>
      <c r="L41" s="71"/>
      <c r="M41" s="71">
        <v>1</v>
      </c>
      <c r="N41" s="77">
        <v>0.15479999999999999</v>
      </c>
      <c r="P41" s="73"/>
      <c r="Q41" s="74"/>
    </row>
    <row r="42" spans="1:17" ht="27.75" customHeight="1" x14ac:dyDescent="0.35">
      <c r="A42" s="56" t="s">
        <v>137</v>
      </c>
      <c r="B42" s="59">
        <v>162</v>
      </c>
      <c r="C42" s="71"/>
      <c r="D42" s="71"/>
      <c r="E42" s="71">
        <v>1</v>
      </c>
      <c r="F42" s="75">
        <v>4.8999999999999998E-3</v>
      </c>
      <c r="G42" s="71">
        <v>52</v>
      </c>
      <c r="H42" s="77">
        <v>0.53500000000000003</v>
      </c>
      <c r="I42" s="71"/>
      <c r="J42" s="71"/>
      <c r="K42" s="71">
        <v>107</v>
      </c>
      <c r="L42" s="77">
        <v>0.32200000000000001</v>
      </c>
      <c r="M42" s="71">
        <v>2</v>
      </c>
      <c r="N42" s="77">
        <v>0.13819999999999999</v>
      </c>
      <c r="P42" s="73"/>
      <c r="Q42" s="74"/>
    </row>
    <row r="43" spans="1:17" ht="27.75" customHeight="1" x14ac:dyDescent="0.35">
      <c r="A43" s="56" t="s">
        <v>138</v>
      </c>
      <c r="B43" s="59">
        <v>73</v>
      </c>
      <c r="C43" s="71"/>
      <c r="D43" s="71"/>
      <c r="E43" s="71"/>
      <c r="F43" s="71"/>
      <c r="G43" s="71">
        <v>73</v>
      </c>
      <c r="H43" s="72">
        <v>1</v>
      </c>
      <c r="I43" s="71"/>
      <c r="J43" s="71"/>
      <c r="K43" s="71"/>
      <c r="L43" s="71"/>
      <c r="M43" s="71"/>
      <c r="N43" s="71"/>
      <c r="P43" s="73"/>
      <c r="Q43" s="74"/>
    </row>
    <row r="44" spans="1:17" ht="21" customHeight="1" x14ac:dyDescent="0.35">
      <c r="A44" s="56" t="s">
        <v>139</v>
      </c>
      <c r="B44" s="59">
        <v>70</v>
      </c>
      <c r="C44" s="71"/>
      <c r="D44" s="71"/>
      <c r="E44" s="71"/>
      <c r="F44" s="71"/>
      <c r="G44" s="71">
        <v>70</v>
      </c>
      <c r="H44" s="72">
        <v>1</v>
      </c>
      <c r="I44" s="71"/>
      <c r="J44" s="71"/>
      <c r="K44" s="71"/>
      <c r="L44" s="71"/>
      <c r="M44" s="71"/>
      <c r="N44" s="71"/>
      <c r="P44" s="73"/>
      <c r="Q44" s="74"/>
    </row>
    <row r="45" spans="1:17" ht="93" x14ac:dyDescent="0.35">
      <c r="A45" s="56" t="s">
        <v>140</v>
      </c>
      <c r="B45" s="59">
        <v>73</v>
      </c>
      <c r="C45" s="71"/>
      <c r="D45" s="71"/>
      <c r="E45" s="71"/>
      <c r="F45" s="71"/>
      <c r="G45" s="71">
        <v>73</v>
      </c>
      <c r="H45" s="72">
        <v>1</v>
      </c>
      <c r="I45" s="71"/>
      <c r="J45" s="71"/>
      <c r="K45" s="71"/>
      <c r="L45" s="71"/>
      <c r="M45" s="71"/>
      <c r="N45" s="71"/>
      <c r="P45" s="73"/>
      <c r="Q45" s="74"/>
    </row>
    <row r="46" spans="1:17" ht="93" x14ac:dyDescent="0.35">
      <c r="A46" s="56" t="s">
        <v>141</v>
      </c>
      <c r="B46" s="59">
        <v>3</v>
      </c>
      <c r="C46" s="71"/>
      <c r="D46" s="71"/>
      <c r="E46" s="71"/>
      <c r="F46" s="71"/>
      <c r="G46" s="71">
        <v>3</v>
      </c>
      <c r="H46" s="72">
        <v>1</v>
      </c>
      <c r="I46" s="71"/>
      <c r="J46" s="71"/>
      <c r="K46" s="71"/>
      <c r="L46" s="71"/>
      <c r="M46" s="71"/>
      <c r="N46" s="71"/>
      <c r="P46" s="73"/>
      <c r="Q46" s="74"/>
    </row>
    <row r="47" spans="1:17" ht="21" customHeight="1" x14ac:dyDescent="0.35">
      <c r="A47" s="56" t="s">
        <v>142</v>
      </c>
      <c r="B47" s="59">
        <v>3</v>
      </c>
      <c r="C47" s="71"/>
      <c r="D47" s="71"/>
      <c r="E47" s="71"/>
      <c r="F47" s="71"/>
      <c r="G47" s="71">
        <v>3</v>
      </c>
      <c r="H47" s="72">
        <v>1</v>
      </c>
      <c r="I47" s="71"/>
      <c r="J47" s="71"/>
      <c r="K47" s="71"/>
      <c r="L47" s="71"/>
      <c r="M47" s="71"/>
      <c r="N47" s="71"/>
      <c r="P47" s="73"/>
      <c r="Q47" s="74"/>
    </row>
    <row r="48" spans="1:17" ht="77.5" x14ac:dyDescent="0.35">
      <c r="A48" s="56" t="s">
        <v>143</v>
      </c>
      <c r="B48" s="59">
        <v>2</v>
      </c>
      <c r="C48" s="71"/>
      <c r="D48" s="71"/>
      <c r="E48" s="71"/>
      <c r="F48" s="71"/>
      <c r="G48" s="71">
        <v>2</v>
      </c>
      <c r="H48" s="72">
        <v>1</v>
      </c>
      <c r="I48" s="71"/>
      <c r="J48" s="71"/>
      <c r="K48" s="71"/>
      <c r="L48" s="71"/>
      <c r="M48" s="71"/>
      <c r="N48" s="71"/>
      <c r="P48" s="73"/>
      <c r="Q48" s="74"/>
    </row>
    <row r="49" spans="1:17" ht="21" customHeight="1" x14ac:dyDescent="0.35">
      <c r="A49" s="56" t="s">
        <v>144</v>
      </c>
      <c r="B49" s="59">
        <v>22</v>
      </c>
      <c r="C49" s="71"/>
      <c r="D49" s="71"/>
      <c r="E49" s="71"/>
      <c r="F49" s="71"/>
      <c r="G49" s="71">
        <v>22</v>
      </c>
      <c r="H49" s="72">
        <v>1</v>
      </c>
      <c r="I49" s="71"/>
      <c r="J49" s="71"/>
      <c r="K49" s="71"/>
      <c r="L49" s="71"/>
      <c r="M49" s="71"/>
      <c r="N49" s="71"/>
      <c r="P49" s="73"/>
      <c r="Q49" s="74"/>
    </row>
    <row r="50" spans="1:17" ht="28.5" customHeight="1" x14ac:dyDescent="0.35">
      <c r="A50" s="56" t="s">
        <v>71</v>
      </c>
      <c r="B50" s="59">
        <v>9</v>
      </c>
      <c r="C50" s="71">
        <v>4</v>
      </c>
      <c r="D50" s="77">
        <v>0.47299999999999998</v>
      </c>
      <c r="E50" s="71">
        <v>2</v>
      </c>
      <c r="F50" s="77">
        <v>0.496</v>
      </c>
      <c r="G50" s="71">
        <v>3</v>
      </c>
      <c r="H50" s="75">
        <v>3.1399999999999997E-2</v>
      </c>
      <c r="I50" s="71"/>
      <c r="J50" s="71"/>
      <c r="K50" s="71"/>
      <c r="L50" s="71"/>
      <c r="M50" s="71"/>
      <c r="N50" s="71"/>
      <c r="P50" s="73"/>
      <c r="Q50" s="74"/>
    </row>
    <row r="51" spans="1:17" ht="27" customHeight="1" x14ac:dyDescent="0.35">
      <c r="A51" s="56" t="s">
        <v>145</v>
      </c>
      <c r="B51" s="59">
        <v>175</v>
      </c>
      <c r="C51" s="71"/>
      <c r="D51" s="71"/>
      <c r="E51" s="71">
        <v>2</v>
      </c>
      <c r="F51" s="75">
        <v>8.9999999999999993E-3</v>
      </c>
      <c r="G51" s="71">
        <v>47</v>
      </c>
      <c r="H51" s="77">
        <v>0.41499999999999998</v>
      </c>
      <c r="I51" s="71"/>
      <c r="J51" s="71"/>
      <c r="K51" s="71">
        <v>124</v>
      </c>
      <c r="L51" s="77">
        <v>0.38100000000000001</v>
      </c>
      <c r="M51" s="71">
        <v>2</v>
      </c>
      <c r="N51" s="77">
        <v>0.19500000000000001</v>
      </c>
      <c r="P51" s="73"/>
      <c r="Q51" s="74"/>
    </row>
    <row r="52" spans="1:17" ht="28.5" customHeight="1" x14ac:dyDescent="0.35">
      <c r="A52" s="56" t="s">
        <v>146</v>
      </c>
      <c r="B52" s="59">
        <v>22</v>
      </c>
      <c r="C52" s="71"/>
      <c r="D52" s="71"/>
      <c r="E52" s="71"/>
      <c r="F52" s="71"/>
      <c r="G52" s="71">
        <v>22</v>
      </c>
      <c r="H52" s="72">
        <v>1</v>
      </c>
      <c r="I52" s="71"/>
      <c r="J52" s="71"/>
      <c r="K52" s="71"/>
      <c r="L52" s="71"/>
      <c r="M52" s="71"/>
      <c r="N52" s="71"/>
      <c r="P52" s="73"/>
      <c r="Q52" s="74"/>
    </row>
    <row r="53" spans="1:17" ht="54.75" customHeight="1" x14ac:dyDescent="0.35">
      <c r="A53" s="56" t="s">
        <v>147</v>
      </c>
      <c r="B53" s="59">
        <v>23</v>
      </c>
      <c r="C53" s="71"/>
      <c r="D53" s="71"/>
      <c r="E53" s="71">
        <v>1</v>
      </c>
      <c r="F53" s="75">
        <v>4.3099999999999999E-2</v>
      </c>
      <c r="G53" s="71">
        <v>22</v>
      </c>
      <c r="H53" s="77">
        <v>0.95699999999999996</v>
      </c>
      <c r="I53" s="71"/>
      <c r="J53" s="71"/>
      <c r="K53" s="71"/>
      <c r="L53" s="71"/>
      <c r="M53" s="71"/>
      <c r="N53" s="71"/>
      <c r="P53" s="73"/>
      <c r="Q53" s="74"/>
    </row>
    <row r="54" spans="1:17" ht="21" customHeight="1" x14ac:dyDescent="0.35">
      <c r="A54" s="56" t="s">
        <v>148</v>
      </c>
      <c r="B54" s="59">
        <v>1</v>
      </c>
      <c r="C54" s="71"/>
      <c r="D54" s="71"/>
      <c r="E54" s="71"/>
      <c r="F54" s="71"/>
      <c r="G54" s="71">
        <v>1</v>
      </c>
      <c r="H54" s="72">
        <v>1</v>
      </c>
      <c r="I54" s="71"/>
      <c r="J54" s="71"/>
      <c r="K54" s="71"/>
      <c r="L54" s="71"/>
      <c r="M54" s="71"/>
      <c r="N54" s="71"/>
      <c r="P54" s="73"/>
      <c r="Q54" s="74"/>
    </row>
    <row r="55" spans="1:17" ht="21" customHeight="1" x14ac:dyDescent="0.35">
      <c r="A55" s="56" t="s">
        <v>78</v>
      </c>
      <c r="B55" s="59">
        <v>3</v>
      </c>
      <c r="C55" s="71">
        <v>2</v>
      </c>
      <c r="D55" s="77">
        <v>0.91</v>
      </c>
      <c r="E55" s="71">
        <v>1</v>
      </c>
      <c r="F55" s="75">
        <v>9.0399999999999994E-2</v>
      </c>
      <c r="G55" s="71"/>
      <c r="H55" s="71"/>
      <c r="I55" s="71"/>
      <c r="J55" s="71"/>
      <c r="K55" s="71"/>
      <c r="L55" s="71"/>
      <c r="M55" s="71"/>
      <c r="N55" s="71"/>
      <c r="P55" s="73"/>
      <c r="Q55" s="74"/>
    </row>
    <row r="56" spans="1:17" ht="62" x14ac:dyDescent="0.35">
      <c r="A56" s="56" t="s">
        <v>149</v>
      </c>
      <c r="B56" s="59">
        <v>207</v>
      </c>
      <c r="C56" s="71"/>
      <c r="D56" s="71"/>
      <c r="E56" s="71">
        <v>2</v>
      </c>
      <c r="F56" s="75">
        <v>1.66E-2</v>
      </c>
      <c r="G56" s="71">
        <v>39</v>
      </c>
      <c r="H56" s="77">
        <v>0.17699999999999999</v>
      </c>
      <c r="I56" s="71"/>
      <c r="J56" s="71"/>
      <c r="K56" s="71">
        <v>163</v>
      </c>
      <c r="L56" s="77">
        <v>0.54800000000000004</v>
      </c>
      <c r="M56" s="71">
        <v>3</v>
      </c>
      <c r="N56" s="77">
        <v>0.25800000000000001</v>
      </c>
      <c r="P56" s="73"/>
      <c r="Q56" s="74"/>
    </row>
    <row r="57" spans="1:17" ht="30" customHeight="1" x14ac:dyDescent="0.35">
      <c r="A57" s="56" t="s">
        <v>150</v>
      </c>
      <c r="B57" s="59">
        <v>29</v>
      </c>
      <c r="C57" s="71"/>
      <c r="D57" s="71"/>
      <c r="E57" s="71"/>
      <c r="F57" s="71"/>
      <c r="G57" s="71">
        <v>29</v>
      </c>
      <c r="H57" s="72">
        <v>1</v>
      </c>
      <c r="I57" s="71"/>
      <c r="J57" s="71"/>
      <c r="K57" s="71"/>
      <c r="L57" s="71"/>
      <c r="M57" s="71"/>
      <c r="N57" s="71"/>
      <c r="P57" s="73"/>
      <c r="Q57" s="74"/>
    </row>
    <row r="58" spans="1:17" ht="27.75" customHeight="1" x14ac:dyDescent="0.35">
      <c r="A58" s="56" t="s">
        <v>159</v>
      </c>
      <c r="B58" s="59">
        <v>1</v>
      </c>
      <c r="C58" s="71"/>
      <c r="D58" s="71"/>
      <c r="E58" s="71">
        <v>1</v>
      </c>
      <c r="F58" s="72">
        <v>1</v>
      </c>
      <c r="G58" s="71"/>
      <c r="H58" s="71"/>
      <c r="I58" s="71"/>
      <c r="J58" s="71"/>
      <c r="K58" s="71"/>
      <c r="L58" s="71"/>
      <c r="M58" s="71"/>
      <c r="N58" s="71"/>
      <c r="P58" s="73"/>
      <c r="Q58" s="74"/>
    </row>
    <row r="59" spans="1:17" ht="21" customHeight="1" x14ac:dyDescent="0.35">
      <c r="A59" s="56" t="s">
        <v>152</v>
      </c>
      <c r="B59" s="59">
        <v>1</v>
      </c>
      <c r="C59" s="71"/>
      <c r="D59" s="71"/>
      <c r="E59" s="71"/>
      <c r="F59" s="71"/>
      <c r="G59" s="71">
        <v>1</v>
      </c>
      <c r="H59" s="72">
        <v>1</v>
      </c>
      <c r="I59" s="71"/>
      <c r="J59" s="71"/>
      <c r="K59" s="71"/>
      <c r="L59" s="71"/>
      <c r="M59" s="71"/>
      <c r="N59" s="71"/>
      <c r="P59" s="73"/>
      <c r="Q59" s="74"/>
    </row>
    <row r="60" spans="1:17" ht="21" customHeight="1" x14ac:dyDescent="0.35">
      <c r="A60" s="56" t="s">
        <v>153</v>
      </c>
      <c r="B60" s="59">
        <v>1</v>
      </c>
      <c r="C60" s="71"/>
      <c r="D60" s="71"/>
      <c r="E60" s="71"/>
      <c r="F60" s="71"/>
      <c r="G60" s="71">
        <v>1</v>
      </c>
      <c r="H60" s="72">
        <v>1</v>
      </c>
      <c r="I60" s="71"/>
      <c r="J60" s="71"/>
      <c r="K60" s="71"/>
      <c r="L60" s="71"/>
      <c r="M60" s="71"/>
      <c r="N60" s="71"/>
      <c r="P60" s="73"/>
      <c r="Q60" s="74"/>
    </row>
    <row r="61" spans="1:17" ht="28.5" customHeight="1" x14ac:dyDescent="0.35">
      <c r="A61" s="56" t="s">
        <v>80</v>
      </c>
      <c r="B61" s="59">
        <v>5</v>
      </c>
      <c r="C61" s="71">
        <v>2</v>
      </c>
      <c r="D61" s="77">
        <v>0.79800000000000004</v>
      </c>
      <c r="E61" s="71">
        <v>2</v>
      </c>
      <c r="F61" s="77">
        <v>0.10199999999999999</v>
      </c>
      <c r="G61" s="71">
        <v>1</v>
      </c>
      <c r="H61" s="75">
        <v>9.9500000000000005E-2</v>
      </c>
      <c r="I61" s="71"/>
      <c r="J61" s="71"/>
      <c r="K61" s="71"/>
      <c r="L61" s="71"/>
      <c r="M61" s="71"/>
      <c r="N61" s="71"/>
      <c r="P61" s="73"/>
      <c r="Q61" s="74"/>
    </row>
    <row r="62" spans="1:17" ht="21" customHeight="1" x14ac:dyDescent="0.35">
      <c r="A62" s="56" t="s">
        <v>154</v>
      </c>
      <c r="B62" s="59">
        <v>187</v>
      </c>
      <c r="C62" s="71"/>
      <c r="D62" s="71"/>
      <c r="E62" s="71">
        <v>3</v>
      </c>
      <c r="F62" s="75">
        <v>9.1000000000000004E-3</v>
      </c>
      <c r="G62" s="71">
        <v>55</v>
      </c>
      <c r="H62" s="77">
        <v>0.41499999999999998</v>
      </c>
      <c r="I62" s="71"/>
      <c r="J62" s="71"/>
      <c r="K62" s="71">
        <v>127</v>
      </c>
      <c r="L62" s="77">
        <v>0.48799999999999999</v>
      </c>
      <c r="M62" s="71">
        <v>2</v>
      </c>
      <c r="N62" s="75">
        <v>8.8300000000000003E-2</v>
      </c>
      <c r="P62" s="73"/>
      <c r="Q62" s="74"/>
    </row>
  </sheetData>
  <pageMargins left="0.7" right="0.7" top="0.75" bottom="0.75" header="0.3" footer="0.3"/>
  <headerFooter>
    <oddHeader>&amp;C&amp;"Calibri"&amp;10&amp;K0000FF OFFICIAL&amp;1#_x000D_</oddHeader>
    <oddFooter>&amp;C_x000D_&amp;1#&amp;"Calibri"&amp;10&amp;K0000FF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B56D-1C74-474B-BFFF-5F097AC0080F}">
  <sheetPr>
    <tabColor theme="9" tint="0.79998168889431442"/>
  </sheetPr>
  <dimension ref="A1:E13"/>
  <sheetViews>
    <sheetView workbookViewId="0">
      <selection activeCell="A3" sqref="A3:E13"/>
    </sheetView>
  </sheetViews>
  <sheetFormatPr defaultRowHeight="15.5" x14ac:dyDescent="0.35"/>
  <cols>
    <col min="1" max="1" width="41.54296875" style="43" customWidth="1"/>
    <col min="2" max="2" width="14.54296875" style="43" customWidth="1"/>
    <col min="3" max="3" width="13.7265625" style="43" customWidth="1"/>
    <col min="4" max="4" width="14.26953125" style="43" customWidth="1"/>
    <col min="5" max="5" width="12.81640625" style="43" customWidth="1"/>
    <col min="6" max="16384" width="8.7265625" style="43"/>
  </cols>
  <sheetData>
    <row r="1" spans="1:5" x14ac:dyDescent="0.35">
      <c r="A1" s="42" t="s">
        <v>160</v>
      </c>
    </row>
    <row r="3" spans="1:5" ht="62" x14ac:dyDescent="0.35">
      <c r="A3" s="44" t="s">
        <v>161</v>
      </c>
      <c r="B3" s="44" t="s">
        <v>162</v>
      </c>
      <c r="C3" s="44" t="s">
        <v>163</v>
      </c>
      <c r="D3" s="44" t="s">
        <v>164</v>
      </c>
      <c r="E3" s="44" t="s">
        <v>165</v>
      </c>
    </row>
    <row r="4" spans="1:5" ht="21" customHeight="1" x14ac:dyDescent="0.35">
      <c r="A4" s="56" t="s">
        <v>22</v>
      </c>
      <c r="B4" s="47">
        <v>4750</v>
      </c>
      <c r="C4" s="67">
        <v>2895</v>
      </c>
      <c r="D4" s="67">
        <v>3209</v>
      </c>
      <c r="E4" s="67">
        <v>673</v>
      </c>
    </row>
    <row r="5" spans="1:5" ht="21" customHeight="1" x14ac:dyDescent="0.35">
      <c r="A5" s="56" t="s">
        <v>23</v>
      </c>
      <c r="B5" s="47">
        <v>3000</v>
      </c>
      <c r="C5" s="67">
        <v>1408</v>
      </c>
      <c r="D5" s="67">
        <v>221</v>
      </c>
      <c r="E5" s="67">
        <v>82384</v>
      </c>
    </row>
    <row r="6" spans="1:5" ht="21" customHeight="1" x14ac:dyDescent="0.35">
      <c r="A6" s="56" t="s">
        <v>24</v>
      </c>
      <c r="B6" s="47">
        <v>542</v>
      </c>
      <c r="C6" s="67">
        <v>299</v>
      </c>
      <c r="D6" s="67">
        <v>3643</v>
      </c>
      <c r="E6" s="67">
        <v>5676</v>
      </c>
    </row>
    <row r="7" spans="1:5" ht="21" customHeight="1" x14ac:dyDescent="0.35">
      <c r="A7" s="56" t="s">
        <v>25</v>
      </c>
      <c r="B7" s="47">
        <v>187532</v>
      </c>
      <c r="C7" s="67">
        <v>43352</v>
      </c>
      <c r="D7" s="67">
        <v>31973</v>
      </c>
      <c r="E7" s="67">
        <v>185096</v>
      </c>
    </row>
    <row r="8" spans="1:5" ht="21" customHeight="1" x14ac:dyDescent="0.35">
      <c r="A8" s="56" t="s">
        <v>166</v>
      </c>
      <c r="B8" s="47">
        <v>142550</v>
      </c>
      <c r="C8" s="67">
        <v>150080</v>
      </c>
      <c r="D8" s="67">
        <v>2710184</v>
      </c>
      <c r="E8" s="67">
        <v>4141175</v>
      </c>
    </row>
    <row r="9" spans="1:5" ht="28.5" customHeight="1" x14ac:dyDescent="0.35">
      <c r="A9" s="56" t="s">
        <v>27</v>
      </c>
      <c r="B9" s="47">
        <v>674</v>
      </c>
      <c r="C9" s="67">
        <v>6524</v>
      </c>
      <c r="D9" s="67">
        <v>6955</v>
      </c>
      <c r="E9" s="67">
        <v>6556</v>
      </c>
    </row>
    <row r="10" spans="1:5" ht="31" customHeight="1" x14ac:dyDescent="0.35">
      <c r="A10" s="56" t="s">
        <v>111</v>
      </c>
      <c r="B10" s="79">
        <v>24.5</v>
      </c>
      <c r="C10" s="67"/>
      <c r="D10" s="67">
        <v>4260</v>
      </c>
      <c r="E10" s="67">
        <v>56405</v>
      </c>
    </row>
    <row r="11" spans="1:5" ht="29.25" customHeight="1" x14ac:dyDescent="0.35">
      <c r="A11" s="56" t="s">
        <v>29</v>
      </c>
      <c r="B11" s="47">
        <v>30443</v>
      </c>
      <c r="C11" s="67">
        <v>545</v>
      </c>
      <c r="D11" s="67">
        <v>56029</v>
      </c>
      <c r="E11" s="67">
        <v>133591</v>
      </c>
    </row>
    <row r="12" spans="1:5" ht="21" customHeight="1" x14ac:dyDescent="0.35">
      <c r="A12" s="56" t="s">
        <v>30</v>
      </c>
      <c r="B12" s="47">
        <v>368</v>
      </c>
      <c r="C12" s="67">
        <v>1716</v>
      </c>
      <c r="D12" s="67">
        <v>6897</v>
      </c>
      <c r="E12" s="67">
        <v>9606</v>
      </c>
    </row>
    <row r="13" spans="1:5" ht="21" customHeight="1" x14ac:dyDescent="0.35">
      <c r="A13" s="78" t="s">
        <v>167</v>
      </c>
      <c r="B13" s="80">
        <f>SUM(B4:B12)</f>
        <v>369883.5</v>
      </c>
      <c r="C13" s="81">
        <f>SUM(C4:C12)</f>
        <v>206819</v>
      </c>
      <c r="D13" s="82">
        <f>SUM(D4:D12)</f>
        <v>2823371</v>
      </c>
      <c r="E13" s="80">
        <f>SUM(E4:E12)</f>
        <v>4621162</v>
      </c>
    </row>
  </sheetData>
  <pageMargins left="0.7" right="0.7" top="0.75" bottom="0.75" header="0.3" footer="0.3"/>
  <pageSetup paperSize="0" orientation="portrait" horizontalDpi="0" verticalDpi="0" copies="0" r:id="rId1"/>
  <headerFooter>
    <oddHeader>&amp;C&amp;"Calibri"&amp;10&amp;K0000FF OFFICIAL&amp;1#_x000D_</oddHeader>
    <oddFooter>&amp;C_x000D_&amp;1#&amp;"Calibri"&amp;10&amp;K0000FF 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2704-37EE-4884-B90F-DD9424988C4D}">
  <sheetPr>
    <tabColor theme="9" tint="0.79998168889431442"/>
  </sheetPr>
  <dimension ref="A1:F68"/>
  <sheetViews>
    <sheetView zoomScale="90" zoomScaleNormal="90" workbookViewId="0"/>
  </sheetViews>
  <sheetFormatPr defaultRowHeight="47.5" customHeight="1" x14ac:dyDescent="0.35"/>
  <cols>
    <col min="1" max="1" width="6.54296875" style="43" customWidth="1"/>
    <col min="2" max="2" width="38.81640625" style="43" customWidth="1"/>
    <col min="3" max="3" width="32.26953125" style="43" customWidth="1"/>
    <col min="4" max="4" width="11.453125" style="43" customWidth="1"/>
    <col min="5" max="16384" width="8.7265625" style="43"/>
  </cols>
  <sheetData>
    <row r="1" spans="1:5" ht="47.5" customHeight="1" x14ac:dyDescent="0.35">
      <c r="A1" s="42" t="s">
        <v>168</v>
      </c>
    </row>
    <row r="2" spans="1:5" ht="30" customHeight="1" x14ac:dyDescent="0.35"/>
    <row r="3" spans="1:5" ht="47.5" customHeight="1" x14ac:dyDescent="0.35">
      <c r="A3" s="44" t="s">
        <v>169</v>
      </c>
      <c r="B3" s="44" t="s">
        <v>170</v>
      </c>
      <c r="C3" s="44" t="s">
        <v>171</v>
      </c>
      <c r="D3" s="44" t="s">
        <v>172</v>
      </c>
      <c r="E3" s="44" t="s">
        <v>173</v>
      </c>
    </row>
    <row r="4" spans="1:5" ht="47.5" customHeight="1" x14ac:dyDescent="0.35">
      <c r="A4" s="78">
        <v>1</v>
      </c>
      <c r="B4" s="168" t="s">
        <v>174</v>
      </c>
      <c r="C4" s="168"/>
      <c r="D4" s="164">
        <v>45</v>
      </c>
      <c r="E4" s="164"/>
    </row>
    <row r="5" spans="1:5" ht="47.5" customHeight="1" x14ac:dyDescent="0.35">
      <c r="A5" s="56" t="s">
        <v>175</v>
      </c>
      <c r="B5" s="63" t="s">
        <v>176</v>
      </c>
      <c r="C5" s="63" t="s">
        <v>177</v>
      </c>
      <c r="D5" s="90">
        <v>15</v>
      </c>
      <c r="E5" s="90"/>
    </row>
    <row r="6" spans="1:5" ht="47.5" customHeight="1" x14ac:dyDescent="0.35">
      <c r="A6" s="56" t="s">
        <v>178</v>
      </c>
      <c r="B6" s="63" t="s">
        <v>179</v>
      </c>
      <c r="C6" s="89" t="s">
        <v>177</v>
      </c>
      <c r="D6" s="90">
        <v>2</v>
      </c>
      <c r="E6" s="90"/>
    </row>
    <row r="7" spans="1:5" ht="47.5" customHeight="1" x14ac:dyDescent="0.35">
      <c r="A7" s="56" t="s">
        <v>180</v>
      </c>
      <c r="B7" s="63" t="s">
        <v>181</v>
      </c>
      <c r="C7" s="161" t="s">
        <v>182</v>
      </c>
      <c r="D7" s="90">
        <v>28</v>
      </c>
      <c r="E7" s="90"/>
    </row>
    <row r="8" spans="1:5" ht="47.5" customHeight="1" x14ac:dyDescent="0.35">
      <c r="A8" s="78">
        <v>2</v>
      </c>
      <c r="B8" s="163" t="s">
        <v>183</v>
      </c>
      <c r="C8" s="163"/>
      <c r="D8" s="164">
        <v>15</v>
      </c>
      <c r="E8" s="164"/>
    </row>
    <row r="9" spans="1:5" ht="47.5" customHeight="1" x14ac:dyDescent="0.35">
      <c r="A9" s="56" t="s">
        <v>184</v>
      </c>
      <c r="B9" s="63" t="s">
        <v>185</v>
      </c>
      <c r="C9" s="63" t="s">
        <v>186</v>
      </c>
      <c r="D9" s="90">
        <v>1</v>
      </c>
      <c r="E9" s="90"/>
    </row>
    <row r="10" spans="1:5" ht="47.5" customHeight="1" x14ac:dyDescent="0.35">
      <c r="A10" s="56" t="s">
        <v>187</v>
      </c>
      <c r="B10" s="63" t="s">
        <v>188</v>
      </c>
      <c r="C10" s="89" t="s">
        <v>189</v>
      </c>
      <c r="D10" s="90">
        <v>1</v>
      </c>
      <c r="E10" s="90"/>
    </row>
    <row r="11" spans="1:5" ht="47.5" customHeight="1" x14ac:dyDescent="0.35">
      <c r="A11" s="56" t="s">
        <v>190</v>
      </c>
      <c r="B11" s="63" t="s">
        <v>191</v>
      </c>
      <c r="C11" s="63" t="s">
        <v>192</v>
      </c>
      <c r="D11" s="90">
        <v>1</v>
      </c>
      <c r="E11" s="90"/>
    </row>
    <row r="12" spans="1:5" ht="47.5" customHeight="1" x14ac:dyDescent="0.35">
      <c r="A12" s="56" t="s">
        <v>193</v>
      </c>
      <c r="B12" s="63" t="s">
        <v>194</v>
      </c>
      <c r="C12" s="89" t="s">
        <v>177</v>
      </c>
      <c r="D12" s="90">
        <v>2</v>
      </c>
      <c r="E12" s="90"/>
    </row>
    <row r="13" spans="1:5" ht="47.5" customHeight="1" x14ac:dyDescent="0.35">
      <c r="A13" s="56" t="s">
        <v>195</v>
      </c>
      <c r="B13" s="63" t="s">
        <v>196</v>
      </c>
      <c r="C13" s="63" t="s">
        <v>197</v>
      </c>
      <c r="D13" s="90">
        <v>2</v>
      </c>
      <c r="E13" s="90"/>
    </row>
    <row r="14" spans="1:5" ht="47.5" customHeight="1" x14ac:dyDescent="0.35">
      <c r="A14" s="56" t="s">
        <v>198</v>
      </c>
      <c r="B14" s="63" t="s">
        <v>199</v>
      </c>
      <c r="C14" s="89" t="s">
        <v>200</v>
      </c>
      <c r="D14" s="90">
        <v>8</v>
      </c>
      <c r="E14" s="90"/>
    </row>
    <row r="15" spans="1:5" ht="47.5" customHeight="1" x14ac:dyDescent="0.35">
      <c r="A15" s="78">
        <v>3</v>
      </c>
      <c r="B15" s="163" t="s">
        <v>201</v>
      </c>
      <c r="C15" s="163"/>
      <c r="D15" s="164">
        <v>23</v>
      </c>
      <c r="E15" s="164"/>
    </row>
    <row r="16" spans="1:5" ht="47.5" customHeight="1" x14ac:dyDescent="0.35">
      <c r="A16" s="56" t="s">
        <v>202</v>
      </c>
      <c r="B16" s="63" t="s">
        <v>203</v>
      </c>
      <c r="C16" s="63" t="s">
        <v>177</v>
      </c>
      <c r="D16" s="90">
        <v>1</v>
      </c>
      <c r="E16" s="90"/>
    </row>
    <row r="17" spans="1:5" ht="47.5" customHeight="1" x14ac:dyDescent="0.35">
      <c r="A17" s="56" t="s">
        <v>204</v>
      </c>
      <c r="B17" s="63" t="s">
        <v>205</v>
      </c>
      <c r="C17" s="63" t="s">
        <v>206</v>
      </c>
      <c r="D17" s="90">
        <v>17</v>
      </c>
      <c r="E17" s="90"/>
    </row>
    <row r="18" spans="1:5" ht="47.5" customHeight="1" x14ac:dyDescent="0.35">
      <c r="A18" s="56" t="s">
        <v>207</v>
      </c>
      <c r="B18" s="63" t="s">
        <v>208</v>
      </c>
      <c r="C18" s="63" t="s">
        <v>209</v>
      </c>
      <c r="D18" s="90">
        <v>1</v>
      </c>
      <c r="E18" s="90"/>
    </row>
    <row r="19" spans="1:5" ht="47.5" customHeight="1" x14ac:dyDescent="0.35">
      <c r="A19" s="56" t="s">
        <v>210</v>
      </c>
      <c r="B19" s="63" t="s">
        <v>211</v>
      </c>
      <c r="C19" s="63" t="s">
        <v>212</v>
      </c>
      <c r="D19" s="90">
        <v>3</v>
      </c>
      <c r="E19" s="90"/>
    </row>
    <row r="20" spans="1:5" ht="47.5" customHeight="1" x14ac:dyDescent="0.35">
      <c r="A20" s="56" t="s">
        <v>213</v>
      </c>
      <c r="B20" s="63" t="s">
        <v>214</v>
      </c>
      <c r="C20" s="63" t="s">
        <v>215</v>
      </c>
      <c r="D20" s="90">
        <v>1</v>
      </c>
      <c r="E20" s="90"/>
    </row>
    <row r="21" spans="1:5" ht="47.5" customHeight="1" x14ac:dyDescent="0.35">
      <c r="A21" s="78">
        <v>4</v>
      </c>
      <c r="B21" s="163" t="s">
        <v>216</v>
      </c>
      <c r="C21" s="163"/>
      <c r="D21" s="164">
        <v>36</v>
      </c>
      <c r="E21" s="164"/>
    </row>
    <row r="22" spans="1:5" ht="47.5" customHeight="1" x14ac:dyDescent="0.35">
      <c r="A22" s="56" t="s">
        <v>217</v>
      </c>
      <c r="B22" s="63" t="s">
        <v>218</v>
      </c>
      <c r="C22" s="63" t="s">
        <v>177</v>
      </c>
      <c r="D22" s="90">
        <v>1</v>
      </c>
      <c r="E22" s="90"/>
    </row>
    <row r="23" spans="1:5" ht="47.5" customHeight="1" x14ac:dyDescent="0.35">
      <c r="A23" s="56" t="s">
        <v>219</v>
      </c>
      <c r="B23" s="63" t="s">
        <v>220</v>
      </c>
      <c r="C23" s="63" t="s">
        <v>177</v>
      </c>
      <c r="D23" s="90">
        <v>5</v>
      </c>
      <c r="E23" s="90"/>
    </row>
    <row r="24" spans="1:5" ht="47.5" customHeight="1" x14ac:dyDescent="0.35">
      <c r="A24" s="56" t="s">
        <v>221</v>
      </c>
      <c r="B24" s="63" t="s">
        <v>222</v>
      </c>
      <c r="C24" s="63" t="s">
        <v>177</v>
      </c>
      <c r="D24" s="90">
        <v>4</v>
      </c>
      <c r="E24" s="90"/>
    </row>
    <row r="25" spans="1:5" ht="47.5" customHeight="1" x14ac:dyDescent="0.35">
      <c r="A25" s="56" t="s">
        <v>223</v>
      </c>
      <c r="B25" s="63" t="s">
        <v>224</v>
      </c>
      <c r="C25" s="63" t="s">
        <v>177</v>
      </c>
      <c r="D25" s="90">
        <v>1</v>
      </c>
      <c r="E25" s="90"/>
    </row>
    <row r="26" spans="1:5" ht="47.5" customHeight="1" x14ac:dyDescent="0.35">
      <c r="A26" s="56" t="s">
        <v>225</v>
      </c>
      <c r="B26" s="63" t="s">
        <v>226</v>
      </c>
      <c r="C26" s="63" t="s">
        <v>177</v>
      </c>
      <c r="D26" s="90">
        <v>1</v>
      </c>
      <c r="E26" s="90"/>
    </row>
    <row r="27" spans="1:5" ht="47.5" customHeight="1" x14ac:dyDescent="0.35">
      <c r="A27" s="56" t="s">
        <v>227</v>
      </c>
      <c r="B27" s="63" t="s">
        <v>228</v>
      </c>
      <c r="C27" s="63" t="s">
        <v>177</v>
      </c>
      <c r="D27" s="90">
        <v>1</v>
      </c>
      <c r="E27" s="90"/>
    </row>
    <row r="28" spans="1:5" ht="47.5" customHeight="1" x14ac:dyDescent="0.35">
      <c r="A28" s="56" t="s">
        <v>229</v>
      </c>
      <c r="B28" s="63" t="s">
        <v>230</v>
      </c>
      <c r="C28" s="63" t="s">
        <v>177</v>
      </c>
      <c r="D28" s="90">
        <v>6</v>
      </c>
      <c r="E28" s="90"/>
    </row>
    <row r="29" spans="1:5" ht="47.5" customHeight="1" x14ac:dyDescent="0.35">
      <c r="A29" s="56" t="s">
        <v>231</v>
      </c>
      <c r="B29" s="63" t="s">
        <v>232</v>
      </c>
      <c r="C29" s="63" t="s">
        <v>177</v>
      </c>
      <c r="D29" s="90">
        <v>2</v>
      </c>
      <c r="E29" s="90"/>
    </row>
    <row r="30" spans="1:5" ht="47.5" customHeight="1" x14ac:dyDescent="0.35">
      <c r="A30" s="56" t="s">
        <v>233</v>
      </c>
      <c r="B30" s="63" t="s">
        <v>234</v>
      </c>
      <c r="C30" s="63" t="s">
        <v>177</v>
      </c>
      <c r="D30" s="90">
        <v>2</v>
      </c>
      <c r="E30" s="90"/>
    </row>
    <row r="31" spans="1:5" ht="47.5" customHeight="1" x14ac:dyDescent="0.35">
      <c r="A31" s="56" t="s">
        <v>235</v>
      </c>
      <c r="B31" s="63" t="s">
        <v>236</v>
      </c>
      <c r="C31" s="63" t="s">
        <v>177</v>
      </c>
      <c r="D31" s="90">
        <v>4</v>
      </c>
      <c r="E31" s="90"/>
    </row>
    <row r="32" spans="1:5" ht="47.5" customHeight="1" x14ac:dyDescent="0.35">
      <c r="A32" s="56" t="s">
        <v>237</v>
      </c>
      <c r="B32" s="63" t="s">
        <v>238</v>
      </c>
      <c r="C32" s="63" t="s">
        <v>177</v>
      </c>
      <c r="D32" s="90">
        <v>2</v>
      </c>
      <c r="E32" s="90"/>
    </row>
    <row r="33" spans="1:5" ht="47.5" customHeight="1" x14ac:dyDescent="0.35">
      <c r="A33" s="56" t="s">
        <v>239</v>
      </c>
      <c r="B33" s="63" t="s">
        <v>240</v>
      </c>
      <c r="C33" s="63" t="s">
        <v>177</v>
      </c>
      <c r="D33" s="90">
        <v>6</v>
      </c>
      <c r="E33" s="90"/>
    </row>
    <row r="34" spans="1:5" ht="47.5" customHeight="1" x14ac:dyDescent="0.35">
      <c r="A34" s="56" t="s">
        <v>241</v>
      </c>
      <c r="B34" s="63" t="s">
        <v>242</v>
      </c>
      <c r="C34" s="63" t="s">
        <v>177</v>
      </c>
      <c r="D34" s="90">
        <v>1</v>
      </c>
      <c r="E34" s="90"/>
    </row>
    <row r="35" spans="1:5" ht="47.5" customHeight="1" x14ac:dyDescent="0.35">
      <c r="A35" s="78">
        <v>5</v>
      </c>
      <c r="B35" s="163" t="s">
        <v>243</v>
      </c>
      <c r="C35" s="163"/>
      <c r="D35" s="164">
        <v>507</v>
      </c>
      <c r="E35" s="164"/>
    </row>
    <row r="36" spans="1:5" ht="47.5" customHeight="1" x14ac:dyDescent="0.35">
      <c r="A36" s="56" t="s">
        <v>244</v>
      </c>
      <c r="B36" s="63" t="s">
        <v>245</v>
      </c>
      <c r="C36" s="63" t="s">
        <v>246</v>
      </c>
      <c r="D36" s="90">
        <v>44</v>
      </c>
      <c r="E36" s="90">
        <v>17</v>
      </c>
    </row>
    <row r="37" spans="1:5" ht="47.5" customHeight="1" x14ac:dyDescent="0.35">
      <c r="A37" s="56" t="s">
        <v>247</v>
      </c>
      <c r="B37" s="63" t="s">
        <v>248</v>
      </c>
      <c r="C37" s="63" t="s">
        <v>249</v>
      </c>
      <c r="D37" s="90">
        <v>17</v>
      </c>
      <c r="E37" s="90"/>
    </row>
    <row r="38" spans="1:5" ht="47.5" customHeight="1" x14ac:dyDescent="0.35">
      <c r="A38" s="56" t="s">
        <v>250</v>
      </c>
      <c r="B38" s="63" t="s">
        <v>251</v>
      </c>
      <c r="C38" s="63" t="s">
        <v>252</v>
      </c>
      <c r="D38" s="90">
        <v>12</v>
      </c>
      <c r="E38" s="90">
        <v>255</v>
      </c>
    </row>
    <row r="39" spans="1:5" ht="47.5" customHeight="1" x14ac:dyDescent="0.35">
      <c r="A39" s="56" t="s">
        <v>253</v>
      </c>
      <c r="B39" s="63" t="s">
        <v>254</v>
      </c>
      <c r="C39" s="63" t="s">
        <v>255</v>
      </c>
      <c r="D39" s="90">
        <v>72</v>
      </c>
      <c r="E39" s="90">
        <v>2</v>
      </c>
    </row>
    <row r="40" spans="1:5" ht="47.5" customHeight="1" x14ac:dyDescent="0.35">
      <c r="A40" s="56" t="s">
        <v>256</v>
      </c>
      <c r="B40" s="63" t="s">
        <v>257</v>
      </c>
      <c r="C40" s="63" t="s">
        <v>258</v>
      </c>
      <c r="D40" s="90">
        <v>8</v>
      </c>
      <c r="E40" s="90">
        <v>1</v>
      </c>
    </row>
    <row r="41" spans="1:5" ht="47.5" customHeight="1" x14ac:dyDescent="0.35">
      <c r="A41" s="56" t="s">
        <v>259</v>
      </c>
      <c r="B41" s="63" t="s">
        <v>260</v>
      </c>
      <c r="C41" s="63" t="s">
        <v>261</v>
      </c>
      <c r="D41" s="90">
        <v>59</v>
      </c>
      <c r="E41" s="90"/>
    </row>
    <row r="42" spans="1:5" ht="47.5" customHeight="1" x14ac:dyDescent="0.35">
      <c r="A42" s="56" t="s">
        <v>262</v>
      </c>
      <c r="B42" s="63" t="s">
        <v>260</v>
      </c>
      <c r="C42" s="63" t="s">
        <v>263</v>
      </c>
      <c r="D42" s="90">
        <v>14</v>
      </c>
      <c r="E42" s="90"/>
    </row>
    <row r="43" spans="1:5" ht="47.5" customHeight="1" x14ac:dyDescent="0.35">
      <c r="A43" s="56" t="s">
        <v>264</v>
      </c>
      <c r="B43" s="63" t="s">
        <v>265</v>
      </c>
      <c r="C43" s="63" t="s">
        <v>266</v>
      </c>
      <c r="D43" s="90">
        <v>2</v>
      </c>
      <c r="E43" s="90"/>
    </row>
    <row r="44" spans="1:5" ht="47.5" customHeight="1" x14ac:dyDescent="0.35">
      <c r="A44" s="56" t="s">
        <v>267</v>
      </c>
      <c r="B44" s="63" t="s">
        <v>268</v>
      </c>
      <c r="C44" s="63" t="s">
        <v>269</v>
      </c>
      <c r="D44" s="90">
        <v>4</v>
      </c>
      <c r="E44" s="90"/>
    </row>
    <row r="45" spans="1:5" ht="47.5" customHeight="1" x14ac:dyDescent="0.35">
      <c r="A45" s="78">
        <v>6</v>
      </c>
      <c r="B45" s="163" t="s">
        <v>270</v>
      </c>
      <c r="C45" s="163"/>
      <c r="D45" s="164">
        <v>37</v>
      </c>
      <c r="E45" s="164"/>
    </row>
    <row r="46" spans="1:5" ht="47.5" customHeight="1" x14ac:dyDescent="0.35">
      <c r="A46" s="56" t="s">
        <v>271</v>
      </c>
      <c r="B46" s="63" t="s">
        <v>272</v>
      </c>
      <c r="C46" s="63" t="s">
        <v>177</v>
      </c>
      <c r="D46" s="90">
        <v>1</v>
      </c>
      <c r="E46" s="90"/>
    </row>
    <row r="47" spans="1:5" ht="47.5" customHeight="1" x14ac:dyDescent="0.35">
      <c r="A47" s="56" t="s">
        <v>273</v>
      </c>
      <c r="B47" s="63" t="s">
        <v>274</v>
      </c>
      <c r="C47" s="63" t="s">
        <v>275</v>
      </c>
      <c r="D47" s="90">
        <v>8</v>
      </c>
      <c r="E47" s="90"/>
    </row>
    <row r="48" spans="1:5" ht="47.5" customHeight="1" x14ac:dyDescent="0.35">
      <c r="A48" s="56" t="s">
        <v>276</v>
      </c>
      <c r="B48" s="63" t="s">
        <v>277</v>
      </c>
      <c r="C48" s="63" t="s">
        <v>278</v>
      </c>
      <c r="D48" s="90">
        <v>28</v>
      </c>
      <c r="E48" s="90"/>
    </row>
    <row r="49" spans="1:5" ht="47.5" customHeight="1" x14ac:dyDescent="0.35">
      <c r="A49" s="78">
        <v>7</v>
      </c>
      <c r="B49" s="163" t="s">
        <v>279</v>
      </c>
      <c r="C49" s="163"/>
      <c r="D49" s="164">
        <v>483</v>
      </c>
      <c r="E49" s="164"/>
    </row>
    <row r="50" spans="1:5" ht="47.5" customHeight="1" x14ac:dyDescent="0.35">
      <c r="A50" s="56" t="s">
        <v>280</v>
      </c>
      <c r="B50" s="63" t="s">
        <v>281</v>
      </c>
      <c r="C50" s="63" t="s">
        <v>282</v>
      </c>
      <c r="D50" s="90">
        <v>95</v>
      </c>
      <c r="E50" s="90"/>
    </row>
    <row r="51" spans="1:5" ht="47.5" customHeight="1" x14ac:dyDescent="0.35">
      <c r="A51" s="56" t="s">
        <v>283</v>
      </c>
      <c r="B51" s="63" t="s">
        <v>284</v>
      </c>
      <c r="C51" s="63" t="s">
        <v>285</v>
      </c>
      <c r="D51" s="90">
        <v>13</v>
      </c>
      <c r="E51" s="90"/>
    </row>
    <row r="52" spans="1:5" ht="47.5" customHeight="1" x14ac:dyDescent="0.35">
      <c r="A52" s="56" t="s">
        <v>286</v>
      </c>
      <c r="B52" s="63" t="s">
        <v>284</v>
      </c>
      <c r="C52" s="63" t="s">
        <v>287</v>
      </c>
      <c r="D52" s="90">
        <v>2</v>
      </c>
      <c r="E52" s="90"/>
    </row>
    <row r="53" spans="1:5" ht="47.5" customHeight="1" x14ac:dyDescent="0.35">
      <c r="A53" s="56" t="s">
        <v>288</v>
      </c>
      <c r="B53" s="63" t="s">
        <v>289</v>
      </c>
      <c r="C53" s="63" t="s">
        <v>290</v>
      </c>
      <c r="D53" s="90">
        <v>149</v>
      </c>
      <c r="E53" s="90"/>
    </row>
    <row r="54" spans="1:5" ht="47.5" customHeight="1" x14ac:dyDescent="0.35">
      <c r="A54" s="56" t="s">
        <v>291</v>
      </c>
      <c r="B54" s="63" t="s">
        <v>289</v>
      </c>
      <c r="C54" s="63" t="s">
        <v>292</v>
      </c>
      <c r="D54" s="90">
        <v>224</v>
      </c>
      <c r="E54" s="90"/>
    </row>
    <row r="55" spans="1:5" ht="47.5" customHeight="1" x14ac:dyDescent="0.35">
      <c r="A55" s="78">
        <v>8</v>
      </c>
      <c r="B55" s="163" t="s">
        <v>293</v>
      </c>
      <c r="C55" s="163"/>
      <c r="D55" s="164">
        <v>56</v>
      </c>
      <c r="E55" s="164"/>
    </row>
    <row r="56" spans="1:5" ht="47.5" customHeight="1" x14ac:dyDescent="0.35">
      <c r="A56" s="56" t="s">
        <v>294</v>
      </c>
      <c r="B56" s="63" t="s">
        <v>295</v>
      </c>
      <c r="C56" s="63" t="s">
        <v>296</v>
      </c>
      <c r="D56" s="90">
        <v>18</v>
      </c>
      <c r="E56" s="90"/>
    </row>
    <row r="57" spans="1:5" ht="47.5" customHeight="1" x14ac:dyDescent="0.35">
      <c r="A57" s="56" t="s">
        <v>297</v>
      </c>
      <c r="B57" s="63" t="s">
        <v>298</v>
      </c>
      <c r="C57" s="63" t="s">
        <v>299</v>
      </c>
      <c r="D57" s="90">
        <v>14</v>
      </c>
      <c r="E57" s="90"/>
    </row>
    <row r="58" spans="1:5" ht="47.5" customHeight="1" x14ac:dyDescent="0.35">
      <c r="A58" s="56" t="s">
        <v>300</v>
      </c>
      <c r="B58" s="63" t="s">
        <v>301</v>
      </c>
      <c r="C58" s="63" t="s">
        <v>302</v>
      </c>
      <c r="D58" s="90">
        <v>19</v>
      </c>
      <c r="E58" s="90"/>
    </row>
    <row r="59" spans="1:5" ht="47.5" customHeight="1" x14ac:dyDescent="0.35">
      <c r="A59" s="56" t="s">
        <v>303</v>
      </c>
      <c r="B59" s="63" t="s">
        <v>304</v>
      </c>
      <c r="C59" s="63" t="s">
        <v>305</v>
      </c>
      <c r="D59" s="90">
        <v>5</v>
      </c>
      <c r="E59" s="90"/>
    </row>
    <row r="60" spans="1:5" ht="47.5" customHeight="1" x14ac:dyDescent="0.35">
      <c r="A60" s="78">
        <v>9</v>
      </c>
      <c r="B60" s="163" t="s">
        <v>306</v>
      </c>
      <c r="C60" s="163"/>
      <c r="D60" s="164">
        <v>19</v>
      </c>
      <c r="E60" s="164"/>
    </row>
    <row r="61" spans="1:5" ht="47.5" customHeight="1" x14ac:dyDescent="0.35">
      <c r="A61" s="56" t="s">
        <v>307</v>
      </c>
      <c r="B61" s="63" t="s">
        <v>308</v>
      </c>
      <c r="C61" s="63" t="s">
        <v>309</v>
      </c>
      <c r="D61" s="90">
        <v>2</v>
      </c>
      <c r="E61" s="90"/>
    </row>
    <row r="62" spans="1:5" ht="47.5" customHeight="1" x14ac:dyDescent="0.35">
      <c r="A62" s="56" t="s">
        <v>310</v>
      </c>
      <c r="B62" s="63" t="s">
        <v>311</v>
      </c>
      <c r="C62" s="63" t="s">
        <v>312</v>
      </c>
      <c r="D62" s="90">
        <v>3</v>
      </c>
      <c r="E62" s="90"/>
    </row>
    <row r="63" spans="1:5" ht="47.5" customHeight="1" x14ac:dyDescent="0.35">
      <c r="A63" s="56" t="s">
        <v>313</v>
      </c>
      <c r="B63" s="63" t="s">
        <v>314</v>
      </c>
      <c r="C63" s="63" t="s">
        <v>315</v>
      </c>
      <c r="D63" s="90">
        <v>12</v>
      </c>
      <c r="E63" s="90"/>
    </row>
    <row r="64" spans="1:5" ht="47.5" customHeight="1" x14ac:dyDescent="0.35">
      <c r="A64" s="56" t="s">
        <v>316</v>
      </c>
      <c r="B64" s="63" t="s">
        <v>317</v>
      </c>
      <c r="C64" s="63" t="s">
        <v>318</v>
      </c>
      <c r="D64" s="90">
        <v>2</v>
      </c>
      <c r="E64" s="90"/>
    </row>
    <row r="65" spans="1:6" ht="47.5" customHeight="1" x14ac:dyDescent="0.35">
      <c r="A65" s="78">
        <v>10</v>
      </c>
      <c r="B65" s="163" t="s">
        <v>319</v>
      </c>
      <c r="C65" s="163"/>
      <c r="D65" s="164">
        <v>62</v>
      </c>
      <c r="E65" s="164"/>
      <c r="F65" s="162"/>
    </row>
    <row r="66" spans="1:6" ht="47.5" customHeight="1" x14ac:dyDescent="0.35">
      <c r="A66" s="56" t="s">
        <v>320</v>
      </c>
      <c r="B66" s="63" t="s">
        <v>321</v>
      </c>
      <c r="C66" s="63"/>
      <c r="D66" s="90">
        <v>5</v>
      </c>
      <c r="E66" s="90"/>
    </row>
    <row r="67" spans="1:6" ht="47.5" customHeight="1" x14ac:dyDescent="0.35">
      <c r="A67" s="56" t="s">
        <v>322</v>
      </c>
      <c r="B67" s="63" t="s">
        <v>323</v>
      </c>
      <c r="C67" s="63"/>
      <c r="D67" s="90">
        <v>57</v>
      </c>
      <c r="E67" s="90"/>
    </row>
    <row r="68" spans="1:6" ht="47.5" customHeight="1" x14ac:dyDescent="0.35">
      <c r="A68" s="165" t="s">
        <v>324</v>
      </c>
      <c r="B68" s="165"/>
      <c r="C68" s="165"/>
      <c r="D68" s="166">
        <v>1283</v>
      </c>
      <c r="E68" s="167"/>
    </row>
  </sheetData>
  <mergeCells count="22">
    <mergeCell ref="A68:C68"/>
    <mergeCell ref="D68:E68"/>
    <mergeCell ref="B4:C4"/>
    <mergeCell ref="D4:E4"/>
    <mergeCell ref="B8:C8"/>
    <mergeCell ref="D8:E8"/>
    <mergeCell ref="B15:C15"/>
    <mergeCell ref="D15:E15"/>
    <mergeCell ref="B65:C65"/>
    <mergeCell ref="D65:E65"/>
    <mergeCell ref="B49:C49"/>
    <mergeCell ref="D49:E49"/>
    <mergeCell ref="B55:C55"/>
    <mergeCell ref="D55:E55"/>
    <mergeCell ref="B60:C60"/>
    <mergeCell ref="D60:E60"/>
    <mergeCell ref="B21:C21"/>
    <mergeCell ref="D21:E21"/>
    <mergeCell ref="B35:C35"/>
    <mergeCell ref="D35:E35"/>
    <mergeCell ref="B45:C45"/>
    <mergeCell ref="D45:E45"/>
  </mergeCells>
  <pageMargins left="0.7" right="0.7" top="0.75" bottom="0.75" header="0.3" footer="0.3"/>
  <pageSetup paperSize="9" orientation="portrait" r:id="rId1"/>
  <headerFooter>
    <oddHeader>&amp;C&amp;"Calibri"&amp;10&amp;K0000FF OFFICIAL&amp;1#_x000D_</oddHeader>
    <oddFooter>&amp;C_x000D_&amp;1#&amp;"Calibri"&amp;10&amp;K0000FF 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AE67C-8625-4A73-AD14-B7E3BD2B3FEC}">
  <sheetPr>
    <tabColor theme="9" tint="0.79998168889431442"/>
  </sheetPr>
  <dimension ref="A1:F101"/>
  <sheetViews>
    <sheetView tabSelected="1" workbookViewId="0">
      <selection activeCell="F66" sqref="F66"/>
    </sheetView>
  </sheetViews>
  <sheetFormatPr defaultRowHeight="15.5" x14ac:dyDescent="0.35"/>
  <cols>
    <col min="1" max="1" width="27.26953125" style="43" customWidth="1"/>
    <col min="2" max="2" width="8.1796875" style="43" customWidth="1"/>
    <col min="3" max="3" width="24.54296875" style="43" customWidth="1"/>
    <col min="4" max="4" width="8.7265625" style="43" customWidth="1"/>
    <col min="5" max="5" width="13.7265625" style="43" customWidth="1"/>
    <col min="6" max="6" width="13.54296875" style="43" customWidth="1"/>
    <col min="7" max="16384" width="8.7265625" style="43"/>
  </cols>
  <sheetData>
    <row r="1" spans="1:6" x14ac:dyDescent="0.35">
      <c r="A1" s="42" t="s">
        <v>325</v>
      </c>
    </row>
    <row r="3" spans="1:6" ht="30" customHeight="1" x14ac:dyDescent="0.35">
      <c r="A3" s="44" t="s">
        <v>326</v>
      </c>
      <c r="B3" s="44" t="s">
        <v>327</v>
      </c>
      <c r="C3" s="44" t="s">
        <v>328</v>
      </c>
      <c r="D3" s="44" t="s">
        <v>329</v>
      </c>
      <c r="E3" s="44" t="s">
        <v>454</v>
      </c>
      <c r="F3" s="44" t="s">
        <v>455</v>
      </c>
    </row>
    <row r="4" spans="1:6" ht="31" x14ac:dyDescent="0.35">
      <c r="A4" s="56" t="s">
        <v>330</v>
      </c>
      <c r="B4" s="70">
        <v>2022</v>
      </c>
      <c r="C4" s="63" t="s">
        <v>31</v>
      </c>
      <c r="D4" s="63" t="s">
        <v>331</v>
      </c>
      <c r="E4" s="83" t="s">
        <v>332</v>
      </c>
      <c r="F4" s="84">
        <v>5578</v>
      </c>
    </row>
    <row r="5" spans="1:6" ht="31" x14ac:dyDescent="0.35">
      <c r="A5" s="56" t="s">
        <v>330</v>
      </c>
      <c r="B5" s="70">
        <v>2022</v>
      </c>
      <c r="C5" s="63" t="s">
        <v>58</v>
      </c>
      <c r="D5" s="63" t="s">
        <v>331</v>
      </c>
      <c r="E5" s="83" t="s">
        <v>332</v>
      </c>
      <c r="F5" s="84">
        <v>4533.2039999999997</v>
      </c>
    </row>
    <row r="6" spans="1:6" ht="31" x14ac:dyDescent="0.35">
      <c r="A6" s="56" t="s">
        <v>330</v>
      </c>
      <c r="B6" s="70">
        <v>2022</v>
      </c>
      <c r="C6" s="63" t="s">
        <v>67</v>
      </c>
      <c r="D6" s="63" t="s">
        <v>331</v>
      </c>
      <c r="E6" s="83" t="s">
        <v>332</v>
      </c>
      <c r="F6" s="84">
        <v>1937.2666666666667</v>
      </c>
    </row>
    <row r="7" spans="1:6" ht="31" x14ac:dyDescent="0.35">
      <c r="A7" s="56" t="s">
        <v>330</v>
      </c>
      <c r="B7" s="70">
        <v>2022</v>
      </c>
      <c r="C7" s="63" t="s">
        <v>68</v>
      </c>
      <c r="D7" s="63" t="s">
        <v>331</v>
      </c>
      <c r="E7" s="83" t="s">
        <v>332</v>
      </c>
      <c r="F7" s="84">
        <v>5811.8</v>
      </c>
    </row>
    <row r="8" spans="1:6" ht="21" customHeight="1" x14ac:dyDescent="0.35">
      <c r="A8" s="56" t="s">
        <v>333</v>
      </c>
      <c r="B8" s="70">
        <v>2022</v>
      </c>
      <c r="C8" s="63" t="s">
        <v>334</v>
      </c>
      <c r="D8" s="63" t="s">
        <v>335</v>
      </c>
      <c r="E8" s="83">
        <v>0</v>
      </c>
      <c r="F8" s="171">
        <v>0.28560000000000002</v>
      </c>
    </row>
    <row r="9" spans="1:6" ht="31" x14ac:dyDescent="0.35">
      <c r="A9" s="56" t="s">
        <v>336</v>
      </c>
      <c r="B9" s="70">
        <v>2022</v>
      </c>
      <c r="C9" s="63" t="s">
        <v>334</v>
      </c>
      <c r="D9" s="63" t="s">
        <v>335</v>
      </c>
      <c r="E9" s="83">
        <v>7.0000000000000007E-2</v>
      </c>
      <c r="F9" s="171">
        <v>0.13750000000000001</v>
      </c>
    </row>
    <row r="10" spans="1:6" ht="21" customHeight="1" x14ac:dyDescent="0.35">
      <c r="A10" s="56" t="s">
        <v>337</v>
      </c>
      <c r="B10" s="70">
        <v>2022</v>
      </c>
      <c r="C10" s="63" t="s">
        <v>334</v>
      </c>
      <c r="D10" s="63" t="s">
        <v>335</v>
      </c>
      <c r="E10" s="83">
        <v>0</v>
      </c>
      <c r="F10" s="171">
        <v>0.13439999999999999</v>
      </c>
    </row>
    <row r="11" spans="1:6" ht="31" x14ac:dyDescent="0.35">
      <c r="A11" s="56" t="s">
        <v>338</v>
      </c>
      <c r="B11" s="70">
        <v>2022</v>
      </c>
      <c r="C11" s="63" t="s">
        <v>44</v>
      </c>
      <c r="D11" s="63" t="s">
        <v>335</v>
      </c>
      <c r="E11" s="83">
        <v>0</v>
      </c>
      <c r="F11" s="171">
        <v>0.12993399999999999</v>
      </c>
    </row>
    <row r="12" spans="1:6" ht="31" x14ac:dyDescent="0.35">
      <c r="A12" s="56" t="s">
        <v>338</v>
      </c>
      <c r="B12" s="70">
        <v>2022</v>
      </c>
      <c r="C12" s="63" t="s">
        <v>154</v>
      </c>
      <c r="D12" s="63" t="s">
        <v>335</v>
      </c>
      <c r="E12" s="83">
        <v>0</v>
      </c>
      <c r="F12" s="85">
        <v>2.719068</v>
      </c>
    </row>
    <row r="13" spans="1:6" ht="31" x14ac:dyDescent="0.35">
      <c r="A13" s="56" t="s">
        <v>338</v>
      </c>
      <c r="B13" s="70">
        <v>2022</v>
      </c>
      <c r="C13" s="63" t="s">
        <v>137</v>
      </c>
      <c r="D13" s="63" t="s">
        <v>335</v>
      </c>
      <c r="E13" s="83">
        <v>0</v>
      </c>
      <c r="F13" s="84">
        <v>963.04319999999996</v>
      </c>
    </row>
    <row r="14" spans="1:6" ht="31" x14ac:dyDescent="0.35">
      <c r="A14" s="56" t="s">
        <v>338</v>
      </c>
      <c r="B14" s="70">
        <v>2022</v>
      </c>
      <c r="C14" s="63" t="s">
        <v>145</v>
      </c>
      <c r="D14" s="63" t="s">
        <v>335</v>
      </c>
      <c r="E14" s="83">
        <v>0</v>
      </c>
      <c r="F14" s="84">
        <v>132.99168</v>
      </c>
    </row>
    <row r="15" spans="1:6" ht="31" x14ac:dyDescent="0.35">
      <c r="A15" s="56" t="s">
        <v>338</v>
      </c>
      <c r="B15" s="70">
        <v>2022</v>
      </c>
      <c r="C15" s="63" t="s">
        <v>149</v>
      </c>
      <c r="D15" s="63" t="s">
        <v>335</v>
      </c>
      <c r="E15" s="83">
        <v>0</v>
      </c>
      <c r="F15" s="84">
        <v>3089.7636000000002</v>
      </c>
    </row>
    <row r="16" spans="1:6" ht="31" x14ac:dyDescent="0.35">
      <c r="A16" s="56" t="s">
        <v>339</v>
      </c>
      <c r="B16" s="70">
        <v>2022</v>
      </c>
      <c r="C16" s="63" t="s">
        <v>44</v>
      </c>
      <c r="D16" s="63" t="s">
        <v>335</v>
      </c>
      <c r="E16" s="83">
        <v>0</v>
      </c>
      <c r="F16" s="85">
        <v>6.5419999999999998</v>
      </c>
    </row>
    <row r="17" spans="1:6" ht="31" x14ac:dyDescent="0.35">
      <c r="A17" s="56" t="s">
        <v>339</v>
      </c>
      <c r="B17" s="70">
        <v>2022</v>
      </c>
      <c r="C17" s="63" t="s">
        <v>154</v>
      </c>
      <c r="D17" s="63" t="s">
        <v>335</v>
      </c>
      <c r="E17" s="83">
        <v>121.92</v>
      </c>
      <c r="F17" s="84">
        <v>136.88999999999999</v>
      </c>
    </row>
    <row r="18" spans="1:6" ht="31" x14ac:dyDescent="0.35">
      <c r="A18" s="56" t="s">
        <v>339</v>
      </c>
      <c r="B18" s="70">
        <v>2022</v>
      </c>
      <c r="C18" s="63" t="s">
        <v>137</v>
      </c>
      <c r="D18" s="63" t="s">
        <v>335</v>
      </c>
      <c r="E18" s="83">
        <v>0</v>
      </c>
      <c r="F18" s="84">
        <v>48484.346400000002</v>
      </c>
    </row>
    <row r="19" spans="1:6" ht="31" x14ac:dyDescent="0.35">
      <c r="A19" s="56" t="s">
        <v>339</v>
      </c>
      <c r="B19" s="70">
        <v>2022</v>
      </c>
      <c r="C19" s="63" t="s">
        <v>145</v>
      </c>
      <c r="D19" s="63" t="s">
        <v>335</v>
      </c>
      <c r="E19" s="83">
        <v>5960</v>
      </c>
      <c r="F19" s="84">
        <v>6695.4573600000003</v>
      </c>
    </row>
    <row r="20" spans="1:6" ht="31" x14ac:dyDescent="0.35">
      <c r="A20" s="56" t="s">
        <v>339</v>
      </c>
      <c r="B20" s="70">
        <v>2022</v>
      </c>
      <c r="C20" s="63" t="s">
        <v>149</v>
      </c>
      <c r="D20" s="63" t="s">
        <v>335</v>
      </c>
      <c r="E20" s="83">
        <v>138540</v>
      </c>
      <c r="F20" s="84">
        <v>155553.94469999999</v>
      </c>
    </row>
    <row r="21" spans="1:6" ht="31" x14ac:dyDescent="0.35">
      <c r="A21" s="56" t="s">
        <v>340</v>
      </c>
      <c r="B21" s="70">
        <v>2022</v>
      </c>
      <c r="C21" s="63" t="s">
        <v>44</v>
      </c>
      <c r="D21" s="63" t="s">
        <v>335</v>
      </c>
      <c r="E21" s="83">
        <v>0</v>
      </c>
      <c r="F21" s="85">
        <v>3.4128112000000002</v>
      </c>
    </row>
    <row r="22" spans="1:6" ht="31" x14ac:dyDescent="0.35">
      <c r="A22" s="56" t="s">
        <v>340</v>
      </c>
      <c r="B22" s="70">
        <v>2022</v>
      </c>
      <c r="C22" s="63" t="s">
        <v>154</v>
      </c>
      <c r="D22" s="63" t="s">
        <v>335</v>
      </c>
      <c r="E22" s="83">
        <v>0</v>
      </c>
      <c r="F22" s="86">
        <v>71.418093200000001</v>
      </c>
    </row>
    <row r="23" spans="1:6" ht="31" x14ac:dyDescent="0.35">
      <c r="A23" s="56" t="s">
        <v>340</v>
      </c>
      <c r="B23" s="70">
        <v>2022</v>
      </c>
      <c r="C23" s="63" t="s">
        <v>137</v>
      </c>
      <c r="D23" s="63" t="s">
        <v>335</v>
      </c>
      <c r="E23" s="83">
        <v>0</v>
      </c>
      <c r="F23" s="84">
        <v>25294.953600000001</v>
      </c>
    </row>
    <row r="24" spans="1:6" ht="31" x14ac:dyDescent="0.35">
      <c r="A24" s="56" t="s">
        <v>340</v>
      </c>
      <c r="B24" s="70">
        <v>2022</v>
      </c>
      <c r="C24" s="63" t="s">
        <v>145</v>
      </c>
      <c r="D24" s="63" t="s">
        <v>335</v>
      </c>
      <c r="E24" s="83">
        <v>0</v>
      </c>
      <c r="F24" s="84">
        <v>3493.1126399999998</v>
      </c>
    </row>
    <row r="25" spans="1:6" ht="31" x14ac:dyDescent="0.35">
      <c r="A25" s="56" t="s">
        <v>340</v>
      </c>
      <c r="B25" s="70">
        <v>2022</v>
      </c>
      <c r="C25" s="63" t="s">
        <v>149</v>
      </c>
      <c r="D25" s="63" t="s">
        <v>335</v>
      </c>
      <c r="E25" s="83">
        <v>77370</v>
      </c>
      <c r="F25" s="84">
        <v>81154.642800000001</v>
      </c>
    </row>
    <row r="26" spans="1:6" ht="31" x14ac:dyDescent="0.35">
      <c r="A26" s="56" t="s">
        <v>341</v>
      </c>
      <c r="B26" s="70">
        <v>2022</v>
      </c>
      <c r="C26" s="63" t="s">
        <v>44</v>
      </c>
      <c r="D26" s="63" t="s">
        <v>335</v>
      </c>
      <c r="E26" s="83">
        <v>0</v>
      </c>
      <c r="F26" s="85">
        <v>5.09</v>
      </c>
    </row>
    <row r="27" spans="1:6" ht="31" x14ac:dyDescent="0.35">
      <c r="A27" s="56" t="s">
        <v>341</v>
      </c>
      <c r="B27" s="70">
        <v>2022</v>
      </c>
      <c r="C27" s="63" t="s">
        <v>154</v>
      </c>
      <c r="D27" s="63" t="s">
        <v>335</v>
      </c>
      <c r="E27" s="83">
        <v>0</v>
      </c>
      <c r="F27" s="84">
        <v>106.51600000000001</v>
      </c>
    </row>
    <row r="28" spans="1:6" ht="31" x14ac:dyDescent="0.35">
      <c r="A28" s="56" t="s">
        <v>341</v>
      </c>
      <c r="B28" s="70">
        <v>2022</v>
      </c>
      <c r="C28" s="63" t="s">
        <v>137</v>
      </c>
      <c r="D28" s="63" t="s">
        <v>335</v>
      </c>
      <c r="E28" s="83">
        <v>0</v>
      </c>
      <c r="F28" s="84">
        <v>37726.063000000002</v>
      </c>
    </row>
    <row r="29" spans="1:6" ht="31" x14ac:dyDescent="0.35">
      <c r="A29" s="56" t="s">
        <v>341</v>
      </c>
      <c r="B29" s="70">
        <v>2022</v>
      </c>
      <c r="C29" s="63" t="s">
        <v>145</v>
      </c>
      <c r="D29" s="63" t="s">
        <v>335</v>
      </c>
      <c r="E29" s="83">
        <v>0</v>
      </c>
      <c r="F29" s="84">
        <v>5209.7897000000003</v>
      </c>
    </row>
    <row r="30" spans="1:6" ht="31" x14ac:dyDescent="0.35">
      <c r="A30" s="56" t="s">
        <v>341</v>
      </c>
      <c r="B30" s="70">
        <v>2022</v>
      </c>
      <c r="C30" s="63" t="s">
        <v>149</v>
      </c>
      <c r="D30" s="63" t="s">
        <v>335</v>
      </c>
      <c r="E30" s="83">
        <v>86190</v>
      </c>
      <c r="F30" s="84">
        <v>121037.78599999999</v>
      </c>
    </row>
    <row r="31" spans="1:6" ht="21" customHeight="1" x14ac:dyDescent="0.35">
      <c r="A31" s="56" t="s">
        <v>342</v>
      </c>
      <c r="B31" s="70">
        <v>2022</v>
      </c>
      <c r="C31" s="63" t="s">
        <v>44</v>
      </c>
      <c r="D31" s="63" t="s">
        <v>335</v>
      </c>
      <c r="E31" s="83">
        <v>0</v>
      </c>
      <c r="F31" s="85">
        <v>4.5726464</v>
      </c>
    </row>
    <row r="32" spans="1:6" ht="21" customHeight="1" x14ac:dyDescent="0.35">
      <c r="A32" s="56" t="s">
        <v>342</v>
      </c>
      <c r="B32" s="70">
        <v>2022</v>
      </c>
      <c r="C32" s="63" t="s">
        <v>154</v>
      </c>
      <c r="D32" s="63" t="s">
        <v>335</v>
      </c>
      <c r="E32" s="83">
        <v>0</v>
      </c>
      <c r="F32" s="86">
        <v>95.689350399999995</v>
      </c>
    </row>
    <row r="33" spans="1:6" ht="21" customHeight="1" x14ac:dyDescent="0.35">
      <c r="A33" s="56" t="s">
        <v>342</v>
      </c>
      <c r="B33" s="70">
        <v>2022</v>
      </c>
      <c r="C33" s="63" t="s">
        <v>137</v>
      </c>
      <c r="D33" s="63" t="s">
        <v>335</v>
      </c>
      <c r="E33" s="83">
        <v>0</v>
      </c>
      <c r="F33" s="84">
        <v>33891.379200000003</v>
      </c>
    </row>
    <row r="34" spans="1:6" ht="21" customHeight="1" x14ac:dyDescent="0.35">
      <c r="A34" s="56" t="s">
        <v>342</v>
      </c>
      <c r="B34" s="70">
        <v>2022</v>
      </c>
      <c r="C34" s="63" t="s">
        <v>145</v>
      </c>
      <c r="D34" s="63" t="s">
        <v>335</v>
      </c>
      <c r="E34" s="83">
        <v>0</v>
      </c>
      <c r="F34" s="84">
        <v>4680.2380800000001</v>
      </c>
    </row>
    <row r="35" spans="1:6" ht="21" customHeight="1" x14ac:dyDescent="0.35">
      <c r="A35" s="56" t="s">
        <v>342</v>
      </c>
      <c r="B35" s="70">
        <v>2022</v>
      </c>
      <c r="C35" s="63" t="s">
        <v>149</v>
      </c>
      <c r="D35" s="63" t="s">
        <v>335</v>
      </c>
      <c r="E35" s="83">
        <v>105440</v>
      </c>
      <c r="F35" s="84">
        <v>108734.8416</v>
      </c>
    </row>
    <row r="36" spans="1:6" ht="31" x14ac:dyDescent="0.35">
      <c r="A36" s="56" t="s">
        <v>343</v>
      </c>
      <c r="B36" s="70">
        <v>2022</v>
      </c>
      <c r="C36" s="63" t="s">
        <v>44</v>
      </c>
      <c r="D36" s="63" t="s">
        <v>335</v>
      </c>
      <c r="E36" s="83">
        <v>2187.23</v>
      </c>
      <c r="F36" s="84">
        <v>2187.4729280000001</v>
      </c>
    </row>
    <row r="37" spans="1:6" ht="31" x14ac:dyDescent="0.35">
      <c r="A37" s="56" t="s">
        <v>343</v>
      </c>
      <c r="B37" s="70">
        <v>2022</v>
      </c>
      <c r="C37" s="63" t="s">
        <v>154</v>
      </c>
      <c r="D37" s="63" t="s">
        <v>335</v>
      </c>
      <c r="E37" s="83">
        <v>0</v>
      </c>
      <c r="F37" s="86">
        <v>72.676124810000005</v>
      </c>
    </row>
    <row r="38" spans="1:6" ht="31" x14ac:dyDescent="0.35">
      <c r="A38" s="56" t="s">
        <v>343</v>
      </c>
      <c r="B38" s="70">
        <v>2022</v>
      </c>
      <c r="C38" s="63" t="s">
        <v>137</v>
      </c>
      <c r="D38" s="63" t="s">
        <v>335</v>
      </c>
      <c r="E38" s="83">
        <v>0</v>
      </c>
      <c r="F38" s="84">
        <v>25740.524880000001</v>
      </c>
    </row>
    <row r="39" spans="1:6" ht="31" x14ac:dyDescent="0.35">
      <c r="A39" s="56" t="s">
        <v>343</v>
      </c>
      <c r="B39" s="70">
        <v>2022</v>
      </c>
      <c r="C39" s="63" t="s">
        <v>145</v>
      </c>
      <c r="D39" s="63" t="s">
        <v>335</v>
      </c>
      <c r="E39" s="83">
        <v>0</v>
      </c>
      <c r="F39" s="84">
        <v>3554.643912</v>
      </c>
    </row>
    <row r="40" spans="1:6" ht="31" x14ac:dyDescent="0.35">
      <c r="A40" s="56" t="s">
        <v>343</v>
      </c>
      <c r="B40" s="70">
        <v>2022</v>
      </c>
      <c r="C40" s="63" t="s">
        <v>149</v>
      </c>
      <c r="D40" s="63" t="s">
        <v>335</v>
      </c>
      <c r="E40" s="83">
        <v>76770</v>
      </c>
      <c r="F40" s="84">
        <v>82584.183990000005</v>
      </c>
    </row>
    <row r="41" spans="1:6" ht="21" customHeight="1" x14ac:dyDescent="0.35">
      <c r="A41" s="56" t="s">
        <v>344</v>
      </c>
      <c r="B41" s="70">
        <v>2022</v>
      </c>
      <c r="C41" s="63" t="s">
        <v>44</v>
      </c>
      <c r="D41" s="63" t="s">
        <v>335</v>
      </c>
      <c r="E41" s="83">
        <v>0</v>
      </c>
      <c r="F41" s="86">
        <v>9.9925455999999997</v>
      </c>
    </row>
    <row r="42" spans="1:6" ht="21" customHeight="1" x14ac:dyDescent="0.35">
      <c r="A42" s="56" t="s">
        <v>344</v>
      </c>
      <c r="B42" s="70">
        <v>2022</v>
      </c>
      <c r="C42" s="63" t="s">
        <v>154</v>
      </c>
      <c r="D42" s="63" t="s">
        <v>335</v>
      </c>
      <c r="E42" s="83">
        <v>188.8</v>
      </c>
      <c r="F42" s="84">
        <v>209.10871159999999</v>
      </c>
    </row>
    <row r="43" spans="1:6" ht="21" customHeight="1" x14ac:dyDescent="0.35">
      <c r="A43" s="56" t="s">
        <v>344</v>
      </c>
      <c r="B43" s="70">
        <v>2022</v>
      </c>
      <c r="C43" s="63" t="s">
        <v>137</v>
      </c>
      <c r="D43" s="63" t="s">
        <v>335</v>
      </c>
      <c r="E43" s="83">
        <v>66870</v>
      </c>
      <c r="F43" s="84">
        <v>74062.396800000002</v>
      </c>
    </row>
    <row r="44" spans="1:6" ht="21" customHeight="1" x14ac:dyDescent="0.35">
      <c r="A44" s="56" t="s">
        <v>344</v>
      </c>
      <c r="B44" s="70">
        <v>2022</v>
      </c>
      <c r="C44" s="63" t="s">
        <v>145</v>
      </c>
      <c r="D44" s="63" t="s">
        <v>335</v>
      </c>
      <c r="E44" s="83">
        <v>9230</v>
      </c>
      <c r="F44" s="84">
        <v>10227.66432</v>
      </c>
    </row>
    <row r="45" spans="1:6" ht="21" customHeight="1" x14ac:dyDescent="0.35">
      <c r="A45" s="56" t="s">
        <v>344</v>
      </c>
      <c r="B45" s="70">
        <v>2022</v>
      </c>
      <c r="C45" s="63" t="s">
        <v>149</v>
      </c>
      <c r="D45" s="63" t="s">
        <v>335</v>
      </c>
      <c r="E45" s="83">
        <v>214530</v>
      </c>
      <c r="F45" s="84">
        <v>237616.85639999999</v>
      </c>
    </row>
    <row r="46" spans="1:6" ht="21" customHeight="1" x14ac:dyDescent="0.35">
      <c r="A46" s="56" t="s">
        <v>345</v>
      </c>
      <c r="B46" s="70">
        <v>2022</v>
      </c>
      <c r="C46" s="63" t="s">
        <v>44</v>
      </c>
      <c r="D46" s="63" t="s">
        <v>335</v>
      </c>
      <c r="E46" s="83">
        <v>0</v>
      </c>
      <c r="F46" s="85">
        <v>5.0652377199999998</v>
      </c>
    </row>
    <row r="47" spans="1:6" ht="21" customHeight="1" x14ac:dyDescent="0.35">
      <c r="A47" s="56" t="s">
        <v>345</v>
      </c>
      <c r="B47" s="70">
        <v>2022</v>
      </c>
      <c r="C47" s="63" t="s">
        <v>154</v>
      </c>
      <c r="D47" s="63" t="s">
        <v>335</v>
      </c>
      <c r="E47" s="83">
        <v>0</v>
      </c>
      <c r="F47" s="84">
        <v>105.9975482</v>
      </c>
    </row>
    <row r="48" spans="1:6" ht="21" customHeight="1" x14ac:dyDescent="0.35">
      <c r="A48" s="56" t="s">
        <v>345</v>
      </c>
      <c r="B48" s="70">
        <v>2022</v>
      </c>
      <c r="C48" s="63" t="s">
        <v>137</v>
      </c>
      <c r="D48" s="63" t="s">
        <v>335</v>
      </c>
      <c r="E48" s="83">
        <v>0</v>
      </c>
      <c r="F48" s="84">
        <v>37542.350160000002</v>
      </c>
    </row>
    <row r="49" spans="1:6" ht="21" customHeight="1" x14ac:dyDescent="0.35">
      <c r="A49" s="56" t="s">
        <v>345</v>
      </c>
      <c r="B49" s="70">
        <v>2022</v>
      </c>
      <c r="C49" s="63" t="s">
        <v>145</v>
      </c>
      <c r="D49" s="63" t="s">
        <v>335</v>
      </c>
      <c r="E49" s="83">
        <v>0</v>
      </c>
      <c r="F49" s="84">
        <v>5184.4197839999997</v>
      </c>
    </row>
    <row r="50" spans="1:6" ht="21" customHeight="1" x14ac:dyDescent="0.35">
      <c r="A50" s="56" t="s">
        <v>345</v>
      </c>
      <c r="B50" s="70">
        <v>2022</v>
      </c>
      <c r="C50" s="63" t="s">
        <v>149</v>
      </c>
      <c r="D50" s="63" t="s">
        <v>335</v>
      </c>
      <c r="E50" s="83">
        <v>108860</v>
      </c>
      <c r="F50" s="84">
        <v>120448.3734</v>
      </c>
    </row>
    <row r="51" spans="1:6" ht="31" x14ac:dyDescent="0.35">
      <c r="A51" s="56" t="s">
        <v>346</v>
      </c>
      <c r="B51" s="70">
        <v>2022</v>
      </c>
      <c r="C51" s="63" t="s">
        <v>44</v>
      </c>
      <c r="D51" s="63" t="s">
        <v>335</v>
      </c>
      <c r="E51" s="83">
        <v>0</v>
      </c>
      <c r="F51" s="85">
        <v>5.0489993200000001</v>
      </c>
    </row>
    <row r="52" spans="1:6" ht="31" x14ac:dyDescent="0.35">
      <c r="A52" s="56" t="s">
        <v>346</v>
      </c>
      <c r="B52" s="70">
        <v>2022</v>
      </c>
      <c r="C52" s="63" t="s">
        <v>154</v>
      </c>
      <c r="D52" s="63" t="s">
        <v>335</v>
      </c>
      <c r="E52" s="83">
        <v>0</v>
      </c>
      <c r="F52" s="84">
        <v>105.6577358</v>
      </c>
    </row>
    <row r="53" spans="1:6" ht="31" x14ac:dyDescent="0.35">
      <c r="A53" s="56" t="s">
        <v>346</v>
      </c>
      <c r="B53" s="70">
        <v>2022</v>
      </c>
      <c r="C53" s="63" t="s">
        <v>137</v>
      </c>
      <c r="D53" s="63" t="s">
        <v>335</v>
      </c>
      <c r="E53" s="83">
        <v>0</v>
      </c>
      <c r="F53" s="84">
        <v>37421.994960000004</v>
      </c>
    </row>
    <row r="54" spans="1:6" ht="31" x14ac:dyDescent="0.35">
      <c r="A54" s="56" t="s">
        <v>346</v>
      </c>
      <c r="B54" s="70">
        <v>2022</v>
      </c>
      <c r="C54" s="63" t="s">
        <v>145</v>
      </c>
      <c r="D54" s="63" t="s">
        <v>335</v>
      </c>
      <c r="E54" s="83">
        <v>0</v>
      </c>
      <c r="F54" s="84">
        <v>5167.7993040000001</v>
      </c>
    </row>
    <row r="55" spans="1:6" ht="31" x14ac:dyDescent="0.35">
      <c r="A55" s="56" t="s">
        <v>346</v>
      </c>
      <c r="B55" s="70">
        <v>2022</v>
      </c>
      <c r="C55" s="63" t="s">
        <v>149</v>
      </c>
      <c r="D55" s="63" t="s">
        <v>335</v>
      </c>
      <c r="E55" s="83">
        <v>95030</v>
      </c>
      <c r="F55" s="84">
        <v>120062.2338</v>
      </c>
    </row>
    <row r="56" spans="1:6" ht="21" customHeight="1" x14ac:dyDescent="0.35">
      <c r="A56" s="56" t="s">
        <v>347</v>
      </c>
      <c r="B56" s="70">
        <v>2022</v>
      </c>
      <c r="C56" s="63" t="s">
        <v>44</v>
      </c>
      <c r="D56" s="63" t="s">
        <v>335</v>
      </c>
      <c r="E56" s="83">
        <v>0</v>
      </c>
      <c r="F56" s="85">
        <v>5.7300832399999999</v>
      </c>
    </row>
    <row r="57" spans="1:6" ht="21" customHeight="1" x14ac:dyDescent="0.35">
      <c r="A57" s="56" t="s">
        <v>347</v>
      </c>
      <c r="B57" s="70">
        <v>2022</v>
      </c>
      <c r="C57" s="63" t="s">
        <v>154</v>
      </c>
      <c r="D57" s="63" t="s">
        <v>335</v>
      </c>
      <c r="E57" s="83">
        <v>113.02</v>
      </c>
      <c r="F57" s="84">
        <v>119.9104184</v>
      </c>
    </row>
    <row r="58" spans="1:6" ht="21" customHeight="1" x14ac:dyDescent="0.35">
      <c r="A58" s="56" t="s">
        <v>347</v>
      </c>
      <c r="B58" s="70">
        <v>2022</v>
      </c>
      <c r="C58" s="63" t="s">
        <v>137</v>
      </c>
      <c r="D58" s="63" t="s">
        <v>335</v>
      </c>
      <c r="E58" s="83">
        <v>0</v>
      </c>
      <c r="F58" s="84">
        <v>42470.028720000002</v>
      </c>
    </row>
    <row r="59" spans="1:6" ht="21" customHeight="1" x14ac:dyDescent="0.35">
      <c r="A59" s="56" t="s">
        <v>347</v>
      </c>
      <c r="B59" s="70">
        <v>2022</v>
      </c>
      <c r="C59" s="63" t="s">
        <v>145</v>
      </c>
      <c r="D59" s="63" t="s">
        <v>335</v>
      </c>
      <c r="E59" s="83">
        <v>5530</v>
      </c>
      <c r="F59" s="84">
        <v>5864.9087280000003</v>
      </c>
    </row>
    <row r="60" spans="1:6" ht="21" customHeight="1" x14ac:dyDescent="0.35">
      <c r="A60" s="56" t="s">
        <v>347</v>
      </c>
      <c r="B60" s="70">
        <v>2022</v>
      </c>
      <c r="C60" s="63" t="s">
        <v>149</v>
      </c>
      <c r="D60" s="63" t="s">
        <v>335</v>
      </c>
      <c r="E60" s="83">
        <v>128430</v>
      </c>
      <c r="F60" s="84">
        <v>136258.00880000001</v>
      </c>
    </row>
    <row r="61" spans="1:6" ht="26.15" customHeight="1" x14ac:dyDescent="0.35">
      <c r="A61" s="56" t="s">
        <v>348</v>
      </c>
      <c r="B61" s="70">
        <v>2022</v>
      </c>
      <c r="C61" s="63" t="s">
        <v>31</v>
      </c>
      <c r="D61" s="63" t="s">
        <v>331</v>
      </c>
      <c r="E61" s="83" t="s">
        <v>332</v>
      </c>
      <c r="F61" s="84">
        <v>5780</v>
      </c>
    </row>
    <row r="62" spans="1:6" ht="26.15" customHeight="1" x14ac:dyDescent="0.35">
      <c r="A62" s="56" t="s">
        <v>348</v>
      </c>
      <c r="B62" s="70">
        <v>2022</v>
      </c>
      <c r="C62" s="63" t="s">
        <v>58</v>
      </c>
      <c r="D62" s="63" t="s">
        <v>331</v>
      </c>
      <c r="E62" s="83" t="s">
        <v>332</v>
      </c>
      <c r="F62" s="84">
        <v>0</v>
      </c>
    </row>
    <row r="63" spans="1:6" ht="26.5" customHeight="1" x14ac:dyDescent="0.35">
      <c r="A63" s="56" t="s">
        <v>348</v>
      </c>
      <c r="B63" s="70">
        <v>2022</v>
      </c>
      <c r="C63" s="63" t="s">
        <v>67</v>
      </c>
      <c r="D63" s="63" t="s">
        <v>331</v>
      </c>
      <c r="E63" s="83" t="s">
        <v>332</v>
      </c>
      <c r="F63" s="84">
        <v>5666.666666666667</v>
      </c>
    </row>
    <row r="64" spans="1:6" ht="26.15" customHeight="1" x14ac:dyDescent="0.35">
      <c r="A64" s="56" t="s">
        <v>348</v>
      </c>
      <c r="B64" s="70">
        <v>2022</v>
      </c>
      <c r="C64" s="63" t="s">
        <v>68</v>
      </c>
      <c r="D64" s="63" t="s">
        <v>331</v>
      </c>
      <c r="E64" s="83" t="s">
        <v>332</v>
      </c>
      <c r="F64" s="84">
        <v>17000</v>
      </c>
    </row>
    <row r="65" spans="1:6" ht="21" customHeight="1" x14ac:dyDescent="0.35">
      <c r="A65" s="56" t="s">
        <v>349</v>
      </c>
      <c r="B65" s="70">
        <v>2022</v>
      </c>
      <c r="C65" s="63" t="s">
        <v>31</v>
      </c>
      <c r="D65" s="63" t="s">
        <v>331</v>
      </c>
      <c r="E65" s="83" t="s">
        <v>350</v>
      </c>
      <c r="F65" s="84">
        <v>2700</v>
      </c>
    </row>
    <row r="66" spans="1:6" ht="21" customHeight="1" x14ac:dyDescent="0.35">
      <c r="A66" s="56" t="s">
        <v>349</v>
      </c>
      <c r="B66" s="70">
        <v>2022</v>
      </c>
      <c r="C66" s="63" t="s">
        <v>58</v>
      </c>
      <c r="D66" s="63" t="s">
        <v>331</v>
      </c>
      <c r="E66" s="83" t="s">
        <v>332</v>
      </c>
      <c r="F66" s="84">
        <v>0</v>
      </c>
    </row>
    <row r="67" spans="1:6" ht="21" customHeight="1" x14ac:dyDescent="0.35">
      <c r="A67" s="56" t="s">
        <v>349</v>
      </c>
      <c r="B67" s="70">
        <v>2022</v>
      </c>
      <c r="C67" s="63" t="s">
        <v>67</v>
      </c>
      <c r="D67" s="63" t="s">
        <v>331</v>
      </c>
      <c r="E67" s="83" t="s">
        <v>332</v>
      </c>
      <c r="F67" s="84">
        <v>1500</v>
      </c>
    </row>
    <row r="68" spans="1:6" ht="21" customHeight="1" x14ac:dyDescent="0.35">
      <c r="A68" s="56" t="s">
        <v>349</v>
      </c>
      <c r="B68" s="70">
        <v>2022</v>
      </c>
      <c r="C68" s="63" t="s">
        <v>68</v>
      </c>
      <c r="D68" s="63" t="s">
        <v>331</v>
      </c>
      <c r="E68" s="83" t="s">
        <v>332</v>
      </c>
      <c r="F68" s="84">
        <v>4500</v>
      </c>
    </row>
    <row r="69" spans="1:6" ht="21" customHeight="1" x14ac:dyDescent="0.35">
      <c r="A69" s="56" t="s">
        <v>351</v>
      </c>
      <c r="B69" s="70">
        <v>2022</v>
      </c>
      <c r="C69" s="63" t="s">
        <v>102</v>
      </c>
      <c r="D69" s="63" t="s">
        <v>331</v>
      </c>
      <c r="E69" s="83" t="s">
        <v>332</v>
      </c>
      <c r="F69" s="84">
        <v>595251.11800000002</v>
      </c>
    </row>
    <row r="70" spans="1:6" ht="21" customHeight="1" x14ac:dyDescent="0.35">
      <c r="A70" s="56" t="s">
        <v>351</v>
      </c>
      <c r="B70" s="70">
        <v>2022</v>
      </c>
      <c r="C70" s="63" t="s">
        <v>67</v>
      </c>
      <c r="D70" s="63" t="s">
        <v>331</v>
      </c>
      <c r="E70" s="83" t="s">
        <v>332</v>
      </c>
      <c r="F70" s="84">
        <v>7284.6260000000002</v>
      </c>
    </row>
    <row r="71" spans="1:6" ht="21" customHeight="1" x14ac:dyDescent="0.35">
      <c r="A71" s="56" t="s">
        <v>351</v>
      </c>
      <c r="B71" s="70">
        <v>2022</v>
      </c>
      <c r="C71" s="63" t="s">
        <v>69</v>
      </c>
      <c r="D71" s="63" t="s">
        <v>331</v>
      </c>
      <c r="E71" s="83" t="s">
        <v>332</v>
      </c>
      <c r="F71" s="84">
        <v>728.46</v>
      </c>
    </row>
    <row r="72" spans="1:6" ht="31" x14ac:dyDescent="0.35">
      <c r="A72" s="56" t="s">
        <v>352</v>
      </c>
      <c r="B72" s="70">
        <v>2022</v>
      </c>
      <c r="C72" s="63" t="s">
        <v>353</v>
      </c>
      <c r="D72" s="63" t="s">
        <v>354</v>
      </c>
      <c r="E72" s="83">
        <v>266.39999999999998</v>
      </c>
      <c r="F72" s="84">
        <v>224.8</v>
      </c>
    </row>
    <row r="73" spans="1:6" ht="31" x14ac:dyDescent="0.35">
      <c r="A73" s="56" t="s">
        <v>355</v>
      </c>
      <c r="B73" s="70">
        <v>2022</v>
      </c>
      <c r="C73" s="63" t="s">
        <v>149</v>
      </c>
      <c r="D73" s="63" t="s">
        <v>354</v>
      </c>
      <c r="E73" s="87">
        <v>50</v>
      </c>
      <c r="F73" s="84" t="s">
        <v>356</v>
      </c>
    </row>
    <row r="74" spans="1:6" ht="21" customHeight="1" x14ac:dyDescent="0.35">
      <c r="A74" s="56" t="s">
        <v>357</v>
      </c>
      <c r="B74" s="70">
        <v>2022</v>
      </c>
      <c r="C74" s="63" t="s">
        <v>102</v>
      </c>
      <c r="D74" s="63" t="s">
        <v>331</v>
      </c>
      <c r="E74" s="83" t="s">
        <v>350</v>
      </c>
      <c r="F74" s="86">
        <v>43.4</v>
      </c>
    </row>
    <row r="75" spans="1:6" ht="21" customHeight="1" x14ac:dyDescent="0.35">
      <c r="A75" s="56" t="s">
        <v>357</v>
      </c>
      <c r="B75" s="70">
        <v>2022</v>
      </c>
      <c r="C75" s="63" t="s">
        <v>58</v>
      </c>
      <c r="D75" s="63" t="s">
        <v>331</v>
      </c>
      <c r="E75" s="83" t="s">
        <v>350</v>
      </c>
      <c r="F75" s="86">
        <v>18.989999999999998</v>
      </c>
    </row>
    <row r="76" spans="1:6" ht="31" x14ac:dyDescent="0.35">
      <c r="A76" s="56" t="s">
        <v>358</v>
      </c>
      <c r="B76" s="70">
        <v>2022</v>
      </c>
      <c r="C76" s="63" t="s">
        <v>102</v>
      </c>
      <c r="D76" s="63" t="s">
        <v>331</v>
      </c>
      <c r="E76" s="83" t="s">
        <v>359</v>
      </c>
      <c r="F76" s="84">
        <v>6000</v>
      </c>
    </row>
    <row r="77" spans="1:6" ht="21" customHeight="1" x14ac:dyDescent="0.35">
      <c r="A77" s="56" t="s">
        <v>360</v>
      </c>
      <c r="B77" s="70">
        <v>2022</v>
      </c>
      <c r="C77" s="63" t="s">
        <v>361</v>
      </c>
      <c r="D77" s="63" t="s">
        <v>331</v>
      </c>
      <c r="E77" s="83">
        <v>158442892</v>
      </c>
      <c r="F77" s="84">
        <v>111194544</v>
      </c>
    </row>
    <row r="78" spans="1:6" ht="46.5" x14ac:dyDescent="0.35">
      <c r="A78" s="56" t="s">
        <v>360</v>
      </c>
      <c r="B78" s="70">
        <v>2022</v>
      </c>
      <c r="C78" s="63" t="s">
        <v>66</v>
      </c>
      <c r="D78" s="63" t="s">
        <v>331</v>
      </c>
      <c r="E78" s="83">
        <v>521685</v>
      </c>
      <c r="F78" s="84">
        <v>358283</v>
      </c>
    </row>
    <row r="79" spans="1:6" ht="46.5" x14ac:dyDescent="0.35">
      <c r="A79" s="56" t="s">
        <v>362</v>
      </c>
      <c r="B79" s="70">
        <v>2022</v>
      </c>
      <c r="C79" s="63" t="s">
        <v>66</v>
      </c>
      <c r="D79" s="63" t="s">
        <v>331</v>
      </c>
      <c r="E79" s="83">
        <v>6870</v>
      </c>
      <c r="F79" s="84">
        <v>107627</v>
      </c>
    </row>
    <row r="80" spans="1:6" ht="46.5" x14ac:dyDescent="0.35">
      <c r="A80" s="56" t="s">
        <v>362</v>
      </c>
      <c r="B80" s="70">
        <v>2021</v>
      </c>
      <c r="C80" s="63" t="s">
        <v>66</v>
      </c>
      <c r="D80" s="63" t="s">
        <v>331</v>
      </c>
      <c r="E80" s="83">
        <v>7848</v>
      </c>
      <c r="F80" s="84">
        <v>110378</v>
      </c>
    </row>
    <row r="81" spans="1:6" ht="46.5" x14ac:dyDescent="0.35">
      <c r="A81" s="56" t="s">
        <v>362</v>
      </c>
      <c r="B81" s="70">
        <v>2020</v>
      </c>
      <c r="C81" s="63" t="s">
        <v>66</v>
      </c>
      <c r="D81" s="63" t="s">
        <v>331</v>
      </c>
      <c r="E81" s="83">
        <v>106200</v>
      </c>
      <c r="F81" s="84">
        <v>134924</v>
      </c>
    </row>
    <row r="82" spans="1:6" ht="31" x14ac:dyDescent="0.35">
      <c r="A82" s="56" t="s">
        <v>363</v>
      </c>
      <c r="B82" s="70">
        <v>2022</v>
      </c>
      <c r="C82" s="63" t="s">
        <v>31</v>
      </c>
      <c r="D82" s="63" t="s">
        <v>331</v>
      </c>
      <c r="E82" s="83">
        <v>29182</v>
      </c>
      <c r="F82" s="84">
        <v>43554</v>
      </c>
    </row>
    <row r="83" spans="1:6" ht="31" x14ac:dyDescent="0.35">
      <c r="A83" s="56" t="s">
        <v>363</v>
      </c>
      <c r="B83" s="70">
        <v>2022</v>
      </c>
      <c r="C83" s="63" t="s">
        <v>67</v>
      </c>
      <c r="D83" s="63" t="s">
        <v>331</v>
      </c>
      <c r="E83" s="83">
        <v>13642</v>
      </c>
      <c r="F83" s="84">
        <v>16223</v>
      </c>
    </row>
    <row r="84" spans="1:6" ht="26.15" customHeight="1" x14ac:dyDescent="0.35">
      <c r="A84" s="56" t="s">
        <v>363</v>
      </c>
      <c r="B84" s="70">
        <v>2022</v>
      </c>
      <c r="C84" s="63" t="s">
        <v>68</v>
      </c>
      <c r="D84" s="63" t="s">
        <v>331</v>
      </c>
      <c r="E84" s="83">
        <v>40925</v>
      </c>
      <c r="F84" s="84">
        <v>48669</v>
      </c>
    </row>
    <row r="85" spans="1:6" ht="27.65" customHeight="1" x14ac:dyDescent="0.35">
      <c r="A85" s="56" t="s">
        <v>364</v>
      </c>
      <c r="B85" s="70">
        <v>2022</v>
      </c>
      <c r="C85" s="63" t="s">
        <v>31</v>
      </c>
      <c r="D85" s="63" t="s">
        <v>365</v>
      </c>
      <c r="E85" s="83">
        <v>2727</v>
      </c>
      <c r="F85" s="84">
        <v>9038</v>
      </c>
    </row>
    <row r="86" spans="1:6" ht="26.5" customHeight="1" x14ac:dyDescent="0.35">
      <c r="A86" s="56" t="s">
        <v>366</v>
      </c>
      <c r="B86" s="70">
        <v>2022</v>
      </c>
      <c r="C86" s="63" t="s">
        <v>102</v>
      </c>
      <c r="D86" s="63" t="s">
        <v>331</v>
      </c>
      <c r="E86" s="83">
        <v>9810500</v>
      </c>
      <c r="F86" s="84">
        <v>2950342</v>
      </c>
    </row>
    <row r="87" spans="1:6" ht="62" x14ac:dyDescent="0.35">
      <c r="A87" s="56" t="s">
        <v>367</v>
      </c>
      <c r="B87" s="70">
        <v>2022</v>
      </c>
      <c r="C87" s="63" t="s">
        <v>72</v>
      </c>
      <c r="D87" s="63" t="s">
        <v>331</v>
      </c>
      <c r="E87" s="88">
        <v>3</v>
      </c>
      <c r="F87" s="85">
        <v>6.3</v>
      </c>
    </row>
    <row r="88" spans="1:6" ht="62" x14ac:dyDescent="0.35">
      <c r="A88" s="56" t="s">
        <v>368</v>
      </c>
      <c r="B88" s="70">
        <v>2022</v>
      </c>
      <c r="C88" s="63" t="s">
        <v>72</v>
      </c>
      <c r="D88" s="63" t="s">
        <v>335</v>
      </c>
      <c r="E88" s="88">
        <v>1.4</v>
      </c>
      <c r="F88" s="85">
        <v>3.02</v>
      </c>
    </row>
    <row r="89" spans="1:6" ht="27.65" customHeight="1" x14ac:dyDescent="0.35">
      <c r="A89" s="56" t="s">
        <v>368</v>
      </c>
      <c r="B89" s="70">
        <v>2022</v>
      </c>
      <c r="C89" s="63" t="s">
        <v>120</v>
      </c>
      <c r="D89" s="63" t="s">
        <v>335</v>
      </c>
      <c r="E89" s="87">
        <v>97.4</v>
      </c>
      <c r="F89" s="84">
        <v>126</v>
      </c>
    </row>
    <row r="90" spans="1:6" ht="21" customHeight="1" x14ac:dyDescent="0.35">
      <c r="A90" s="56" t="s">
        <v>369</v>
      </c>
      <c r="B90" s="70">
        <v>2022</v>
      </c>
      <c r="C90" s="63" t="s">
        <v>44</v>
      </c>
      <c r="D90" s="63" t="s">
        <v>335</v>
      </c>
      <c r="E90" s="83" t="s">
        <v>356</v>
      </c>
      <c r="F90" s="86">
        <v>48.7</v>
      </c>
    </row>
    <row r="91" spans="1:6" ht="29.15" customHeight="1" x14ac:dyDescent="0.35">
      <c r="A91" s="56" t="s">
        <v>370</v>
      </c>
      <c r="B91" s="70">
        <v>2022</v>
      </c>
      <c r="C91" s="63" t="s">
        <v>31</v>
      </c>
      <c r="D91" s="63" t="s">
        <v>331</v>
      </c>
      <c r="E91" s="83">
        <v>19106.39</v>
      </c>
      <c r="F91" s="84">
        <v>34714.6</v>
      </c>
    </row>
    <row r="92" spans="1:6" ht="21" customHeight="1" x14ac:dyDescent="0.35">
      <c r="A92" s="56" t="s">
        <v>371</v>
      </c>
      <c r="B92" s="70">
        <v>2022</v>
      </c>
      <c r="C92" s="63" t="s">
        <v>149</v>
      </c>
      <c r="D92" s="63" t="s">
        <v>372</v>
      </c>
      <c r="E92" s="83">
        <v>11350</v>
      </c>
      <c r="F92" s="84">
        <v>34048</v>
      </c>
    </row>
    <row r="93" spans="1:6" ht="27.65" customHeight="1" x14ac:dyDescent="0.35">
      <c r="A93" s="56" t="s">
        <v>373</v>
      </c>
      <c r="B93" s="70">
        <v>2022</v>
      </c>
      <c r="C93" s="63" t="s">
        <v>149</v>
      </c>
      <c r="D93" s="63" t="s">
        <v>354</v>
      </c>
      <c r="E93" s="83" t="s">
        <v>452</v>
      </c>
      <c r="F93" s="84">
        <v>5277565</v>
      </c>
    </row>
    <row r="94" spans="1:6" ht="31" x14ac:dyDescent="0.35">
      <c r="A94" s="56" t="s">
        <v>374</v>
      </c>
      <c r="B94" s="70">
        <v>2022</v>
      </c>
      <c r="C94" s="63" t="s">
        <v>39</v>
      </c>
      <c r="D94" s="63" t="s">
        <v>331</v>
      </c>
      <c r="E94" s="83" t="s">
        <v>356</v>
      </c>
      <c r="F94" s="84">
        <v>727.3</v>
      </c>
    </row>
    <row r="95" spans="1:6" ht="27.65" customHeight="1" x14ac:dyDescent="0.35">
      <c r="A95" s="56" t="s">
        <v>374</v>
      </c>
      <c r="B95" s="70">
        <v>2022</v>
      </c>
      <c r="C95" s="63" t="s">
        <v>64</v>
      </c>
      <c r="D95" s="63" t="s">
        <v>331</v>
      </c>
      <c r="E95" s="83" t="s">
        <v>356</v>
      </c>
      <c r="F95" s="84">
        <v>430.7</v>
      </c>
    </row>
    <row r="96" spans="1:6" ht="29.5" customHeight="1" x14ac:dyDescent="0.35">
      <c r="A96" s="56" t="s">
        <v>374</v>
      </c>
      <c r="B96" s="70">
        <v>2022</v>
      </c>
      <c r="C96" s="63" t="s">
        <v>66</v>
      </c>
      <c r="D96" s="63" t="s">
        <v>331</v>
      </c>
      <c r="E96" s="83">
        <v>33421</v>
      </c>
      <c r="F96" s="84">
        <v>17440.41</v>
      </c>
    </row>
    <row r="97" spans="1:6" ht="27.65" customHeight="1" x14ac:dyDescent="0.35">
      <c r="A97" s="56" t="s">
        <v>374</v>
      </c>
      <c r="B97" s="70">
        <v>2022</v>
      </c>
      <c r="C97" s="63" t="s">
        <v>68</v>
      </c>
      <c r="D97" s="63" t="s">
        <v>331</v>
      </c>
      <c r="E97" s="83" t="s">
        <v>356</v>
      </c>
      <c r="F97" s="86">
        <v>54.2</v>
      </c>
    </row>
    <row r="98" spans="1:6" ht="27.65" customHeight="1" x14ac:dyDescent="0.35">
      <c r="A98" s="56" t="s">
        <v>374</v>
      </c>
      <c r="B98" s="70">
        <v>2022</v>
      </c>
      <c r="C98" s="63" t="s">
        <v>78</v>
      </c>
      <c r="D98" s="63" t="s">
        <v>331</v>
      </c>
      <c r="E98" s="83" t="s">
        <v>356</v>
      </c>
      <c r="F98" s="84">
        <v>4358.25</v>
      </c>
    </row>
    <row r="99" spans="1:6" ht="29.15" customHeight="1" x14ac:dyDescent="0.35">
      <c r="A99" s="56" t="s">
        <v>375</v>
      </c>
      <c r="B99" s="70">
        <v>2022</v>
      </c>
      <c r="C99" s="63" t="s">
        <v>31</v>
      </c>
      <c r="D99" s="63" t="s">
        <v>335</v>
      </c>
      <c r="E99" s="83">
        <v>17113</v>
      </c>
      <c r="F99" s="85">
        <v>4</v>
      </c>
    </row>
    <row r="100" spans="1:6" ht="29.5" customHeight="1" x14ac:dyDescent="0.35">
      <c r="A100" s="56" t="s">
        <v>376</v>
      </c>
      <c r="B100" s="70">
        <v>2022</v>
      </c>
      <c r="C100" s="63" t="s">
        <v>102</v>
      </c>
      <c r="D100" s="63" t="s">
        <v>331</v>
      </c>
      <c r="E100" s="83">
        <v>13580220</v>
      </c>
      <c r="F100" s="84">
        <v>13611634</v>
      </c>
    </row>
    <row r="101" spans="1:6" ht="31" x14ac:dyDescent="0.35">
      <c r="A101" s="56" t="s">
        <v>377</v>
      </c>
      <c r="B101" s="70">
        <v>2022</v>
      </c>
      <c r="C101" s="63" t="s">
        <v>102</v>
      </c>
      <c r="D101" s="63" t="s">
        <v>331</v>
      </c>
      <c r="E101" s="83">
        <v>7877700</v>
      </c>
      <c r="F101" s="84">
        <v>8574700</v>
      </c>
    </row>
  </sheetData>
  <conditionalFormatting sqref="G1:G1048576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  <headerFooter>
    <oddHeader>&amp;C&amp;"Calibri"&amp;10&amp;K0000FF OFFICIAL&amp;1#_x000D_</oddHeader>
    <oddFooter>&amp;C_x000D_&amp;1#&amp;"Calibri"&amp;10&amp;K0000FF OFFICIAL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28B2D-CDA6-46C9-9873-E9D53433A09F}">
  <sheetPr>
    <tabColor theme="9" tint="0.79998168889431442"/>
  </sheetPr>
  <dimension ref="A1:F45"/>
  <sheetViews>
    <sheetView workbookViewId="0"/>
  </sheetViews>
  <sheetFormatPr defaultRowHeight="26.5" customHeight="1" x14ac:dyDescent="0.35"/>
  <cols>
    <col min="1" max="1" width="38.7265625" style="43" customWidth="1"/>
    <col min="2" max="2" width="8.453125" style="43" customWidth="1"/>
    <col min="3" max="3" width="15.54296875" style="43" customWidth="1"/>
    <col min="4" max="4" width="19.81640625" style="43" customWidth="1"/>
    <col min="5" max="5" width="14.1796875" style="43" customWidth="1"/>
    <col min="6" max="6" width="12.453125" style="55" customWidth="1"/>
    <col min="7" max="16384" width="8.7265625" style="43"/>
  </cols>
  <sheetData>
    <row r="1" spans="1:6" ht="26.5" customHeight="1" x14ac:dyDescent="0.35">
      <c r="A1" s="42" t="s">
        <v>378</v>
      </c>
    </row>
    <row r="3" spans="1:6" ht="26.5" customHeight="1" x14ac:dyDescent="0.35">
      <c r="A3" s="44" t="s">
        <v>326</v>
      </c>
      <c r="B3" s="44" t="s">
        <v>327</v>
      </c>
      <c r="C3" s="44" t="s">
        <v>379</v>
      </c>
      <c r="D3" s="44" t="s">
        <v>380</v>
      </c>
      <c r="E3" s="44" t="s">
        <v>381</v>
      </c>
      <c r="F3" s="44" t="s">
        <v>382</v>
      </c>
    </row>
    <row r="4" spans="1:6" ht="26.5" customHeight="1" x14ac:dyDescent="0.35">
      <c r="A4" s="56" t="s">
        <v>383</v>
      </c>
      <c r="B4" s="63">
        <v>2022</v>
      </c>
      <c r="C4" s="89" t="s">
        <v>384</v>
      </c>
      <c r="D4" s="90" t="s">
        <v>385</v>
      </c>
      <c r="E4" s="91">
        <v>0</v>
      </c>
      <c r="F4" s="92">
        <v>12.1</v>
      </c>
    </row>
    <row r="5" spans="1:6" ht="26.5" customHeight="1" x14ac:dyDescent="0.35">
      <c r="A5" s="56" t="s">
        <v>383</v>
      </c>
      <c r="B5" s="63">
        <v>2022</v>
      </c>
      <c r="C5" s="89" t="s">
        <v>384</v>
      </c>
      <c r="D5" s="90" t="s">
        <v>386</v>
      </c>
      <c r="E5" s="91">
        <v>0</v>
      </c>
      <c r="F5" s="92">
        <v>40.43</v>
      </c>
    </row>
    <row r="6" spans="1:6" ht="26.5" customHeight="1" x14ac:dyDescent="0.35">
      <c r="A6" s="56" t="s">
        <v>387</v>
      </c>
      <c r="B6" s="63">
        <v>2022</v>
      </c>
      <c r="C6" s="89" t="s">
        <v>384</v>
      </c>
      <c r="D6" s="90" t="s">
        <v>385</v>
      </c>
      <c r="E6" s="93">
        <v>48625</v>
      </c>
      <c r="F6" s="94">
        <v>0</v>
      </c>
    </row>
    <row r="7" spans="1:6" ht="26.5" customHeight="1" x14ac:dyDescent="0.35">
      <c r="A7" s="56" t="s">
        <v>387</v>
      </c>
      <c r="B7" s="63">
        <v>2022</v>
      </c>
      <c r="C7" s="89" t="s">
        <v>384</v>
      </c>
      <c r="D7" s="90" t="s">
        <v>386</v>
      </c>
      <c r="E7" s="91">
        <v>0</v>
      </c>
      <c r="F7" s="95">
        <v>48625</v>
      </c>
    </row>
    <row r="8" spans="1:6" ht="26.5" customHeight="1" x14ac:dyDescent="0.35">
      <c r="A8" s="56" t="s">
        <v>388</v>
      </c>
      <c r="B8" s="63">
        <v>2022</v>
      </c>
      <c r="C8" s="89" t="s">
        <v>384</v>
      </c>
      <c r="D8" s="90" t="s">
        <v>385</v>
      </c>
      <c r="E8" s="93">
        <v>39154</v>
      </c>
      <c r="F8" s="95">
        <v>2462.59</v>
      </c>
    </row>
    <row r="9" spans="1:6" ht="26.5" customHeight="1" x14ac:dyDescent="0.35">
      <c r="A9" s="56" t="s">
        <v>388</v>
      </c>
      <c r="B9" s="63">
        <v>2022</v>
      </c>
      <c r="C9" s="89" t="s">
        <v>384</v>
      </c>
      <c r="D9" s="90" t="s">
        <v>386</v>
      </c>
      <c r="E9" s="91">
        <v>0</v>
      </c>
      <c r="F9" s="95">
        <v>36691.410000000003</v>
      </c>
    </row>
    <row r="10" spans="1:6" ht="26.5" customHeight="1" x14ac:dyDescent="0.35">
      <c r="A10" s="56" t="s">
        <v>389</v>
      </c>
      <c r="B10" s="63">
        <v>2022</v>
      </c>
      <c r="C10" s="89" t="s">
        <v>384</v>
      </c>
      <c r="D10" s="90" t="s">
        <v>385</v>
      </c>
      <c r="E10" s="91">
        <v>0</v>
      </c>
      <c r="F10" s="94">
        <v>3.3</v>
      </c>
    </row>
    <row r="11" spans="1:6" ht="26.5" customHeight="1" x14ac:dyDescent="0.35">
      <c r="A11" s="56" t="s">
        <v>390</v>
      </c>
      <c r="B11" s="63">
        <v>2022</v>
      </c>
      <c r="C11" s="89" t="s">
        <v>384</v>
      </c>
      <c r="D11" s="90" t="s">
        <v>385</v>
      </c>
      <c r="E11" s="91">
        <v>0</v>
      </c>
      <c r="F11" s="95">
        <v>13053</v>
      </c>
    </row>
    <row r="12" spans="1:6" ht="26.5" customHeight="1" x14ac:dyDescent="0.35">
      <c r="A12" s="56" t="s">
        <v>391</v>
      </c>
      <c r="B12" s="63">
        <v>2022</v>
      </c>
      <c r="C12" s="89" t="s">
        <v>392</v>
      </c>
      <c r="D12" s="90" t="s">
        <v>385</v>
      </c>
      <c r="E12" s="91">
        <v>0</v>
      </c>
      <c r="F12" s="92">
        <v>54.7</v>
      </c>
    </row>
    <row r="13" spans="1:6" ht="26.5" customHeight="1" x14ac:dyDescent="0.35">
      <c r="A13" s="56" t="s">
        <v>375</v>
      </c>
      <c r="B13" s="63">
        <v>2022</v>
      </c>
      <c r="C13" s="89" t="s">
        <v>384</v>
      </c>
      <c r="D13" s="90" t="s">
        <v>386</v>
      </c>
      <c r="E13" s="93">
        <v>122238.7</v>
      </c>
      <c r="F13" s="95">
        <v>24613.97</v>
      </c>
    </row>
    <row r="14" spans="1:6" ht="26.5" customHeight="1" x14ac:dyDescent="0.35">
      <c r="A14" s="56" t="s">
        <v>393</v>
      </c>
      <c r="B14" s="63">
        <v>2021</v>
      </c>
      <c r="C14" s="89" t="s">
        <v>392</v>
      </c>
      <c r="D14" s="90" t="s">
        <v>385</v>
      </c>
      <c r="E14" s="96">
        <v>88.36</v>
      </c>
      <c r="F14" s="92">
        <v>24.02</v>
      </c>
    </row>
    <row r="15" spans="1:6" ht="26.5" customHeight="1" x14ac:dyDescent="0.35">
      <c r="A15" s="56" t="s">
        <v>393</v>
      </c>
      <c r="B15" s="63">
        <v>2021</v>
      </c>
      <c r="C15" s="89" t="s">
        <v>392</v>
      </c>
      <c r="D15" s="90" t="s">
        <v>394</v>
      </c>
      <c r="E15" s="93">
        <v>2077.96</v>
      </c>
      <c r="F15" s="95">
        <v>2142.3000000000002</v>
      </c>
    </row>
    <row r="16" spans="1:6" ht="26.5" customHeight="1" x14ac:dyDescent="0.35">
      <c r="A16" s="56" t="s">
        <v>395</v>
      </c>
      <c r="B16" s="63">
        <v>2021</v>
      </c>
      <c r="C16" s="89" t="s">
        <v>392</v>
      </c>
      <c r="D16" s="90" t="s">
        <v>385</v>
      </c>
      <c r="E16" s="93">
        <v>2040.23</v>
      </c>
      <c r="F16" s="95">
        <v>640.79999999999995</v>
      </c>
    </row>
    <row r="17" spans="1:6" ht="26.5" customHeight="1" x14ac:dyDescent="0.35">
      <c r="A17" s="56" t="s">
        <v>395</v>
      </c>
      <c r="B17" s="63">
        <v>2021</v>
      </c>
      <c r="C17" s="89" t="s">
        <v>392</v>
      </c>
      <c r="D17" s="90" t="s">
        <v>394</v>
      </c>
      <c r="E17" s="93">
        <v>18093.38</v>
      </c>
      <c r="F17" s="95">
        <v>19492.810000000001</v>
      </c>
    </row>
    <row r="18" spans="1:6" ht="26.5" customHeight="1" x14ac:dyDescent="0.35">
      <c r="A18" s="56" t="s">
        <v>396</v>
      </c>
      <c r="B18" s="63">
        <v>2021</v>
      </c>
      <c r="C18" s="89" t="s">
        <v>392</v>
      </c>
      <c r="D18" s="90" t="s">
        <v>385</v>
      </c>
      <c r="E18" s="93">
        <v>435.96</v>
      </c>
      <c r="F18" s="95">
        <v>107.12</v>
      </c>
    </row>
    <row r="19" spans="1:6" ht="26.5" customHeight="1" x14ac:dyDescent="0.35">
      <c r="A19" s="56" t="s">
        <v>396</v>
      </c>
      <c r="B19" s="63">
        <v>2021</v>
      </c>
      <c r="C19" s="89" t="s">
        <v>392</v>
      </c>
      <c r="D19" s="90" t="s">
        <v>394</v>
      </c>
      <c r="E19" s="93">
        <v>6744.35</v>
      </c>
      <c r="F19" s="95">
        <v>7073.19</v>
      </c>
    </row>
    <row r="20" spans="1:6" ht="26.5" customHeight="1" x14ac:dyDescent="0.35">
      <c r="A20" s="56" t="s">
        <v>397</v>
      </c>
      <c r="B20" s="63">
        <v>2021</v>
      </c>
      <c r="C20" s="89" t="s">
        <v>392</v>
      </c>
      <c r="D20" s="90" t="s">
        <v>385</v>
      </c>
      <c r="E20" s="93">
        <v>328.5</v>
      </c>
      <c r="F20" s="92">
        <v>99.36</v>
      </c>
    </row>
    <row r="21" spans="1:6" ht="26.5" customHeight="1" x14ac:dyDescent="0.35">
      <c r="A21" s="56" t="s">
        <v>397</v>
      </c>
      <c r="B21" s="63">
        <v>2021</v>
      </c>
      <c r="C21" s="89" t="s">
        <v>392</v>
      </c>
      <c r="D21" s="90" t="s">
        <v>394</v>
      </c>
      <c r="E21" s="93">
        <v>5290.76</v>
      </c>
      <c r="F21" s="95">
        <v>5519.9</v>
      </c>
    </row>
    <row r="22" spans="1:6" ht="26.5" customHeight="1" x14ac:dyDescent="0.35">
      <c r="A22" s="56" t="s">
        <v>393</v>
      </c>
      <c r="B22" s="63">
        <v>2022</v>
      </c>
      <c r="C22" s="89" t="s">
        <v>392</v>
      </c>
      <c r="D22" s="90" t="s">
        <v>385</v>
      </c>
      <c r="E22" s="96">
        <v>77.47</v>
      </c>
      <c r="F22" s="92">
        <v>17.420000000000002</v>
      </c>
    </row>
    <row r="23" spans="1:6" ht="26.5" customHeight="1" x14ac:dyDescent="0.35">
      <c r="A23" s="56" t="s">
        <v>393</v>
      </c>
      <c r="B23" s="63">
        <v>2022</v>
      </c>
      <c r="C23" s="89" t="s">
        <v>392</v>
      </c>
      <c r="D23" s="90" t="s">
        <v>394</v>
      </c>
      <c r="E23" s="93">
        <v>2171.9299999999998</v>
      </c>
      <c r="F23" s="95">
        <v>2231.98</v>
      </c>
    </row>
    <row r="24" spans="1:6" ht="26.5" customHeight="1" x14ac:dyDescent="0.35">
      <c r="A24" s="56" t="s">
        <v>395</v>
      </c>
      <c r="B24" s="63">
        <v>2022</v>
      </c>
      <c r="C24" s="89" t="s">
        <v>392</v>
      </c>
      <c r="D24" s="90" t="s">
        <v>385</v>
      </c>
      <c r="E24" s="93">
        <v>1120.99</v>
      </c>
      <c r="F24" s="95">
        <v>455.09</v>
      </c>
    </row>
    <row r="25" spans="1:6" ht="26.5" customHeight="1" x14ac:dyDescent="0.35">
      <c r="A25" s="56" t="s">
        <v>395</v>
      </c>
      <c r="B25" s="63">
        <v>2022</v>
      </c>
      <c r="C25" s="89" t="s">
        <v>392</v>
      </c>
      <c r="D25" s="90" t="s">
        <v>394</v>
      </c>
      <c r="E25" s="93">
        <v>20848.7</v>
      </c>
      <c r="F25" s="95">
        <v>21531.18</v>
      </c>
    </row>
    <row r="26" spans="1:6" ht="26.5" customHeight="1" x14ac:dyDescent="0.35">
      <c r="A26" s="56" t="s">
        <v>396</v>
      </c>
      <c r="B26" s="63">
        <v>2022</v>
      </c>
      <c r="C26" s="89" t="s">
        <v>392</v>
      </c>
      <c r="D26" s="90" t="s">
        <v>385</v>
      </c>
      <c r="E26" s="93">
        <v>269.2</v>
      </c>
      <c r="F26" s="92">
        <v>88.64</v>
      </c>
    </row>
    <row r="27" spans="1:6" ht="26.5" customHeight="1" x14ac:dyDescent="0.35">
      <c r="A27" s="56" t="s">
        <v>396</v>
      </c>
      <c r="B27" s="63">
        <v>2022</v>
      </c>
      <c r="C27" s="89" t="s">
        <v>392</v>
      </c>
      <c r="D27" s="90" t="s">
        <v>394</v>
      </c>
      <c r="E27" s="93">
        <v>5989.35</v>
      </c>
      <c r="F27" s="95">
        <v>6171.43</v>
      </c>
    </row>
    <row r="28" spans="1:6" ht="26.5" customHeight="1" x14ac:dyDescent="0.35">
      <c r="A28" s="56" t="s">
        <v>397</v>
      </c>
      <c r="B28" s="63">
        <v>2022</v>
      </c>
      <c r="C28" s="89" t="s">
        <v>392</v>
      </c>
      <c r="D28" s="90" t="s">
        <v>385</v>
      </c>
      <c r="E28" s="93">
        <v>210.93</v>
      </c>
      <c r="F28" s="92">
        <v>98.78</v>
      </c>
    </row>
    <row r="29" spans="1:6" ht="26.5" customHeight="1" x14ac:dyDescent="0.35">
      <c r="A29" s="56" t="s">
        <v>397</v>
      </c>
      <c r="B29" s="63">
        <v>2022</v>
      </c>
      <c r="C29" s="89" t="s">
        <v>392</v>
      </c>
      <c r="D29" s="90" t="s">
        <v>394</v>
      </c>
      <c r="E29" s="93">
        <v>5122.99</v>
      </c>
      <c r="F29" s="95">
        <v>5235.1400000000003</v>
      </c>
    </row>
    <row r="30" spans="1:6" ht="26.5" customHeight="1" x14ac:dyDescent="0.35">
      <c r="A30" s="56" t="s">
        <v>398</v>
      </c>
      <c r="B30" s="63">
        <v>2022</v>
      </c>
      <c r="C30" s="89" t="s">
        <v>392</v>
      </c>
      <c r="D30" s="90" t="s">
        <v>394</v>
      </c>
      <c r="E30" s="93">
        <v>78025.25</v>
      </c>
      <c r="F30" s="95">
        <v>1122.01</v>
      </c>
    </row>
    <row r="31" spans="1:6" ht="26.5" customHeight="1" x14ac:dyDescent="0.35">
      <c r="A31" s="56" t="s">
        <v>399</v>
      </c>
      <c r="B31" s="63">
        <v>2022</v>
      </c>
      <c r="C31" s="89" t="s">
        <v>400</v>
      </c>
      <c r="D31" s="90" t="s">
        <v>386</v>
      </c>
      <c r="E31" s="93">
        <v>4276.2049999999999</v>
      </c>
      <c r="F31" s="95">
        <v>151.66800000000001</v>
      </c>
    </row>
    <row r="32" spans="1:6" ht="26.5" customHeight="1" x14ac:dyDescent="0.35">
      <c r="A32" s="56" t="s">
        <v>401</v>
      </c>
      <c r="B32" s="63">
        <v>2022</v>
      </c>
      <c r="C32" s="89" t="s">
        <v>400</v>
      </c>
      <c r="D32" s="90" t="s">
        <v>385</v>
      </c>
      <c r="E32" s="169" t="s">
        <v>402</v>
      </c>
      <c r="F32" s="170"/>
    </row>
    <row r="33" spans="1:6" ht="26.5" customHeight="1" x14ac:dyDescent="0.35">
      <c r="A33" s="56" t="s">
        <v>368</v>
      </c>
      <c r="B33" s="63">
        <v>2022</v>
      </c>
      <c r="C33" s="89" t="s">
        <v>400</v>
      </c>
      <c r="D33" s="90" t="s">
        <v>385</v>
      </c>
      <c r="E33" s="93">
        <v>408</v>
      </c>
      <c r="F33" s="94">
        <v>1.35E-2</v>
      </c>
    </row>
    <row r="34" spans="1:6" ht="26.5" customHeight="1" x14ac:dyDescent="0.35">
      <c r="A34" s="56" t="s">
        <v>403</v>
      </c>
      <c r="B34" s="63">
        <v>2021</v>
      </c>
      <c r="C34" s="89" t="s">
        <v>400</v>
      </c>
      <c r="D34" s="90" t="s">
        <v>386</v>
      </c>
      <c r="E34" s="91" t="s">
        <v>404</v>
      </c>
      <c r="F34" s="94">
        <v>0.23</v>
      </c>
    </row>
    <row r="35" spans="1:6" ht="26.5" customHeight="1" x14ac:dyDescent="0.35">
      <c r="A35" s="56" t="s">
        <v>403</v>
      </c>
      <c r="B35" s="63">
        <v>2022</v>
      </c>
      <c r="C35" s="89" t="s">
        <v>400</v>
      </c>
      <c r="D35" s="90" t="s">
        <v>386</v>
      </c>
      <c r="E35" s="91" t="s">
        <v>404</v>
      </c>
      <c r="F35" s="94">
        <v>3.8</v>
      </c>
    </row>
    <row r="36" spans="1:6" ht="26.5" customHeight="1" x14ac:dyDescent="0.35">
      <c r="A36" s="56" t="s">
        <v>405</v>
      </c>
      <c r="B36" s="63">
        <v>2022</v>
      </c>
      <c r="C36" s="89" t="s">
        <v>400</v>
      </c>
      <c r="D36" s="90" t="s">
        <v>386</v>
      </c>
      <c r="E36" s="91" t="s">
        <v>404</v>
      </c>
      <c r="F36" s="94">
        <v>3.48</v>
      </c>
    </row>
    <row r="37" spans="1:6" ht="26.5" customHeight="1" x14ac:dyDescent="0.35">
      <c r="A37" s="56" t="s">
        <v>389</v>
      </c>
      <c r="B37" s="63">
        <v>2022</v>
      </c>
      <c r="C37" s="89" t="s">
        <v>406</v>
      </c>
      <c r="D37" s="90" t="s">
        <v>385</v>
      </c>
      <c r="E37" s="91">
        <v>0</v>
      </c>
      <c r="F37" s="94">
        <v>49</v>
      </c>
    </row>
    <row r="38" spans="1:6" ht="26.5" customHeight="1" x14ac:dyDescent="0.35">
      <c r="A38" s="56" t="s">
        <v>390</v>
      </c>
      <c r="B38" s="63">
        <v>2022</v>
      </c>
      <c r="C38" s="89" t="s">
        <v>400</v>
      </c>
      <c r="D38" s="90" t="s">
        <v>385</v>
      </c>
      <c r="E38" s="93">
        <v>13053</v>
      </c>
      <c r="F38" s="94">
        <v>0</v>
      </c>
    </row>
    <row r="39" spans="1:6" ht="26.5" customHeight="1" x14ac:dyDescent="0.35">
      <c r="A39" s="56" t="s">
        <v>391</v>
      </c>
      <c r="B39" s="63">
        <v>2022</v>
      </c>
      <c r="C39" s="89" t="s">
        <v>400</v>
      </c>
      <c r="D39" s="90" t="s">
        <v>385</v>
      </c>
      <c r="E39" s="91">
        <v>0</v>
      </c>
      <c r="F39" s="94">
        <v>0.62</v>
      </c>
    </row>
    <row r="40" spans="1:6" ht="26.5" customHeight="1" x14ac:dyDescent="0.35">
      <c r="A40" s="56" t="s">
        <v>375</v>
      </c>
      <c r="B40" s="63">
        <v>2022</v>
      </c>
      <c r="C40" s="89" t="s">
        <v>400</v>
      </c>
      <c r="D40" s="90" t="s">
        <v>394</v>
      </c>
      <c r="E40" s="91">
        <v>3.96</v>
      </c>
      <c r="F40" s="92">
        <v>18.408000000000001</v>
      </c>
    </row>
    <row r="41" spans="1:6" ht="26.5" customHeight="1" x14ac:dyDescent="0.35">
      <c r="A41" s="56" t="s">
        <v>407</v>
      </c>
      <c r="B41" s="63">
        <v>2022</v>
      </c>
      <c r="C41" s="89" t="s">
        <v>384</v>
      </c>
      <c r="D41" s="90" t="s">
        <v>386</v>
      </c>
      <c r="E41" s="93">
        <v>4452.83</v>
      </c>
      <c r="F41" s="95">
        <v>4463.43</v>
      </c>
    </row>
    <row r="42" spans="1:6" ht="26.5" customHeight="1" x14ac:dyDescent="0.35">
      <c r="A42" s="56" t="s">
        <v>408</v>
      </c>
      <c r="B42" s="63">
        <v>2022</v>
      </c>
      <c r="C42" s="89" t="s">
        <v>400</v>
      </c>
      <c r="D42" s="90" t="s">
        <v>385</v>
      </c>
      <c r="E42" s="91">
        <v>3.61</v>
      </c>
      <c r="F42" s="95">
        <v>539.6</v>
      </c>
    </row>
    <row r="43" spans="1:6" ht="26.5" customHeight="1" x14ac:dyDescent="0.35">
      <c r="A43" s="56" t="s">
        <v>409</v>
      </c>
      <c r="B43" s="63">
        <v>2022</v>
      </c>
      <c r="C43" s="89" t="s">
        <v>400</v>
      </c>
      <c r="D43" s="90" t="s">
        <v>385</v>
      </c>
      <c r="E43" s="96">
        <v>67.180000000000007</v>
      </c>
      <c r="F43" s="92">
        <v>59.84</v>
      </c>
    </row>
    <row r="44" spans="1:6" ht="26.5" customHeight="1" x14ac:dyDescent="0.35">
      <c r="A44" s="56" t="s">
        <v>409</v>
      </c>
      <c r="B44" s="63">
        <v>2022</v>
      </c>
      <c r="C44" s="89" t="s">
        <v>384</v>
      </c>
      <c r="D44" s="90" t="s">
        <v>385</v>
      </c>
      <c r="E44" s="93">
        <v>8791.39</v>
      </c>
      <c r="F44" s="95">
        <v>11002.25</v>
      </c>
    </row>
    <row r="45" spans="1:6" ht="26.5" customHeight="1" x14ac:dyDescent="0.35">
      <c r="A45" s="56" t="s">
        <v>410</v>
      </c>
      <c r="B45" s="63">
        <v>2022</v>
      </c>
      <c r="C45" s="89" t="s">
        <v>384</v>
      </c>
      <c r="D45" s="90" t="s">
        <v>386</v>
      </c>
      <c r="E45" s="93">
        <v>17726.419999999998</v>
      </c>
      <c r="F45" s="95">
        <v>31136.29</v>
      </c>
    </row>
  </sheetData>
  <mergeCells count="1">
    <mergeCell ref="E32:F32"/>
  </mergeCells>
  <pageMargins left="0.7" right="0.7" top="0.75" bottom="0.75" header="0.3" footer="0.3"/>
  <pageSetup paperSize="0" orientation="portrait" horizontalDpi="0" verticalDpi="0" copies="0" r:id="rId1"/>
  <headerFooter>
    <oddHeader>&amp;C&amp;"Calibri"&amp;10&amp;K0000FF OFFICIAL&amp;1#_x000D_</oddHeader>
    <oddFooter>&amp;C_x000D_&amp;1#&amp;"Calibri"&amp;10&amp;K0000FF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8e457-8e78-4628-8016-6e26105c51ac">
      <Terms xmlns="http://schemas.microsoft.com/office/infopath/2007/PartnerControls"/>
    </lcf76f155ced4ddcb4097134ff3c332f>
    <AuthorisationHolder xmlns="d918e457-8e78-4628-8016-6e26105c51ac" xsi:nil="true"/>
    <Authori xmlns="d918e457-8e78-4628-8016-6e26105c51ac" xsi:nil="true"/>
    <Documentdate xmlns="d918e457-8e78-4628-8016-6e26105c51ac" xsi:nil="true"/>
    <AuthorisationNumber xmlns="d918e457-8e78-4628-8016-6e26105c51ac" xsi:nil="true"/>
    <Documenttype xmlns="d918e457-8e78-4628-8016-6e26105c51a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BA7AAF7CA474DBBA58825EB031499" ma:contentTypeVersion="24" ma:contentTypeDescription="Create a new document." ma:contentTypeScope="" ma:versionID="fe7d6ef29487ebd4ce9fe7556d67a8ec">
  <xsd:schema xmlns:xsd="http://www.w3.org/2001/XMLSchema" xmlns:xs="http://www.w3.org/2001/XMLSchema" xmlns:p="http://schemas.microsoft.com/office/2006/metadata/properties" xmlns:ns2="d918e457-8e78-4628-8016-6e26105c51ac" xmlns:ns3="c8f69f10-2008-415e-9072-98e62c05092f" targetNamespace="http://schemas.microsoft.com/office/2006/metadata/properties" ma:root="true" ma:fieldsID="7d67c2b104af19c6cb78bc6d71d5f7ae" ns2:_="" ns3:_="">
    <xsd:import namespace="d918e457-8e78-4628-8016-6e26105c51ac"/>
    <xsd:import namespace="c8f69f10-2008-415e-9072-98e62c050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AuthorisationHolder" minOccurs="0"/>
                <xsd:element ref="ns2:Authori" minOccurs="0"/>
                <xsd:element ref="ns2:MediaServiceObjectDetectorVersions" minOccurs="0"/>
                <xsd:element ref="ns2:MediaServiceSearchProperties" minOccurs="0"/>
                <xsd:element ref="ns2:AuthorisationNumber" minOccurs="0"/>
                <xsd:element ref="ns2:Documenttype" minOccurs="0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8e457-8e78-4628-8016-6e26105c51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abd7744-4958-4c37-886f-e01d22e71f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AuthorisationHolder" ma:index="23" nillable="true" ma:displayName="Authorisation Holder" ma:format="Dropdown" ma:internalName="AuthorisationHolder">
      <xsd:simpleType>
        <xsd:restriction base="dms:Text">
          <xsd:maxLength value="255"/>
        </xsd:restriction>
      </xsd:simpleType>
    </xsd:element>
    <xsd:element name="Authori" ma:index="24" nillable="true" ma:displayName="Authori" ma:format="Dropdown" ma:internalName="Authori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thorisationNumber" ma:index="27" nillable="true" ma:displayName="Authorisation Number" ma:description="Format - ABC-X-1234567" ma:format="Dropdown" ma:internalName="AuthorisationNumber">
      <xsd:simpleType>
        <xsd:restriction base="dms:Text">
          <xsd:maxLength value="255"/>
        </xsd:restriction>
      </xsd:simpleType>
    </xsd:element>
    <xsd:element name="Documenttype" ma:index="28" nillable="true" ma:displayName="Document type" ma:format="Dropdown" ma:internalName="Documenttype">
      <xsd:simpleType>
        <xsd:restriction base="dms:Choice">
          <xsd:enumeration value="SEPA Team info"/>
          <xsd:enumeration value="Validation"/>
          <xsd:enumeration value="Additional Validation"/>
          <xsd:enumeration value="Verification"/>
          <xsd:enumeration value="General site info"/>
          <xsd:enumeration value="&lt;Cyber"/>
          <xsd:enumeration value="Site Information Folder"/>
          <xsd:enumeration value="Data Request"/>
        </xsd:restriction>
      </xsd:simpleType>
    </xsd:element>
    <xsd:element name="Documentdate" ma:index="29" nillable="true" ma:displayName="Document date" ma:format="DateOnly" ma:internalName="Documen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69f10-2008-415e-9072-98e62c0509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0340EE-E2C3-44BE-BE91-827E44295284}">
  <ds:schemaRefs>
    <ds:schemaRef ds:uri="http://schemas.microsoft.com/office/2006/metadata/properties"/>
    <ds:schemaRef ds:uri="http://schemas.microsoft.com/office/infopath/2007/PartnerControls"/>
    <ds:schemaRef ds:uri="d918e457-8e78-4628-8016-6e26105c51ac"/>
  </ds:schemaRefs>
</ds:datastoreItem>
</file>

<file path=customXml/itemProps2.xml><?xml version="1.0" encoding="utf-8"?>
<ds:datastoreItem xmlns:ds="http://schemas.openxmlformats.org/officeDocument/2006/customXml" ds:itemID="{742F7E2D-8EAC-4A15-A934-0489F41CC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8e457-8e78-4628-8016-6e26105c51ac"/>
    <ds:schemaRef ds:uri="c8f69f10-2008-415e-9072-98e62c050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FCA531-3758-4F16-B45B-F93CCCAB8C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Datasheet 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Figures 1 &amp; 2</vt:lpstr>
      <vt:lpstr>Figures 3 &amp; 4</vt:lpstr>
      <vt:lpstr>Figure 5</vt:lpstr>
      <vt:lpstr>Figure 6</vt:lpstr>
      <vt:lpstr>Figure 7</vt:lpstr>
      <vt:lpstr>'Table 1'!Table1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2022-09-02T09:27:55Z</dcterms:created>
  <dcterms:modified xsi:type="dcterms:W3CDTF">2024-09-30T11:40:17Z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0x010100EB8BA7AAF7CA474DBBA58825EB031499</vt:lpwstr>
  </property>
  <property fmtid="{D5CDD505-2E9C-101B-9397-08002B2CF9AE}" pid="3" name="MediaServiceImageTags">
    <vt:lpwstr/>
  </property>
  <property fmtid="{D5CDD505-2E9C-101B-9397-08002B2CF9AE}" pid="4" name="MSIP_Label_f1368e74-f3d7-41ac-9422-f51125f5837a_Enabled">
    <vt:lpwstr>true</vt:lpwstr>
  </property>
  <property fmtid="{D5CDD505-2E9C-101B-9397-08002B2CF9AE}" pid="5" name="MSIP_Label_f1368e74-f3d7-41ac-9422-f51125f5837a_SetDate">
    <vt:lpwstr>2022-09-06T17:03:21Z</vt:lpwstr>
  </property>
  <property fmtid="{D5CDD505-2E9C-101B-9397-08002B2CF9AE}" pid="6" name="MSIP_Label_f1368e74-f3d7-41ac-9422-f51125f5837a_Method">
    <vt:lpwstr>Privileged</vt:lpwstr>
  </property>
  <property fmtid="{D5CDD505-2E9C-101B-9397-08002B2CF9AE}" pid="7" name="MSIP_Label_f1368e74-f3d7-41ac-9422-f51125f5837a_Name">
    <vt:lpwstr>Official Confidential</vt:lpwstr>
  </property>
  <property fmtid="{D5CDD505-2E9C-101B-9397-08002B2CF9AE}" pid="8" name="MSIP_Label_f1368e74-f3d7-41ac-9422-f51125f5837a_SiteId">
    <vt:lpwstr>5cf26d65-cf46-4c72-ba82-7577d9c2d7ab</vt:lpwstr>
  </property>
  <property fmtid="{D5CDD505-2E9C-101B-9397-08002B2CF9AE}" pid="9" name="MSIP_Label_f1368e74-f3d7-41ac-9422-f51125f5837a_ActionId">
    <vt:lpwstr>142f9385-bd0b-449a-ae26-849ff4464ecf</vt:lpwstr>
  </property>
  <property fmtid="{D5CDD505-2E9C-101B-9397-08002B2CF9AE}" pid="10" name="MSIP_Label_f1368e74-f3d7-41ac-9422-f51125f5837a_ContentBits">
    <vt:lpwstr>3</vt:lpwstr>
  </property>
</Properties>
</file>