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filterPrivacy="1" codeName="ThisWorkbook"/>
  <xr:revisionPtr revIDLastSave="427" documentId="8_{2B54DA36-2388-405F-9F14-F183E5240A99}" xr6:coauthVersionLast="47" xr6:coauthVersionMax="47" xr10:uidLastSave="{BEBF6162-DCBD-4426-9A1C-CE5509EEF997}"/>
  <bookViews>
    <workbookView xWindow="28680" yWindow="-120" windowWidth="29040" windowHeight="15840" activeTab="10" xr2:uid="{00000000-000D-0000-FFFF-FFFF00000000}"/>
  </bookViews>
  <sheets>
    <sheet name="Datasheet contents" sheetId="1" r:id="rId1"/>
    <sheet name="Table 1" sheetId="28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Figures 1 &amp; 2" sheetId="32" r:id="rId10"/>
    <sheet name="Figures 3 &amp; 4" sheetId="29" r:id="rId11"/>
    <sheet name="Figure 5" sheetId="33" r:id="rId12"/>
    <sheet name="Figure 6" sheetId="26" r:id="rId13"/>
    <sheet name="Figure 7" sheetId="27" r:id="rId14"/>
  </sheets>
  <definedNames>
    <definedName name="_xlnm._FilterDatabase" localSheetId="11" hidden="1">'Figure 5'!$A$5:$H$5</definedName>
    <definedName name="_xlnm._FilterDatabase" localSheetId="13" hidden="1">'Figure 7'!$A$3:$D$3</definedName>
    <definedName name="_xlnm._FilterDatabase" localSheetId="1" hidden="1">'Table 1'!$A$3:$L$48</definedName>
    <definedName name="_xlnm._FilterDatabase" localSheetId="2" hidden="1">'Table 2'!$A$3:$T$49</definedName>
    <definedName name="_xlnm._FilterDatabase" localSheetId="3" hidden="1">'Table 3'!$A$3:$I$64</definedName>
    <definedName name="_xlnm._FilterDatabase" localSheetId="7" hidden="1">'Table 7'!$A$3:$F$109</definedName>
    <definedName name="Table1" localSheetId="1">'Table 1'!$A$1</definedName>
    <definedName name="Table2" localSheetId="2">'Table 2'!$A$1</definedName>
    <definedName name="Table3" localSheetId="3">'Table 3'!$A$1</definedName>
    <definedName name="Table4" localSheetId="4">'Table 4'!$A$1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32" l="1"/>
  <c r="J11" i="32"/>
  <c r="K11" i="32"/>
  <c r="L11" i="32"/>
  <c r="M11" i="32"/>
  <c r="N11" i="32"/>
  <c r="O11" i="32"/>
  <c r="P11" i="32"/>
  <c r="Q11" i="32"/>
  <c r="E11" i="32"/>
  <c r="F11" i="32"/>
  <c r="G11" i="32"/>
  <c r="H11" i="32"/>
  <c r="I11" i="32"/>
  <c r="C11" i="32"/>
  <c r="D11" i="32"/>
  <c r="B11" i="32"/>
  <c r="N43" i="32"/>
  <c r="O43" i="32"/>
  <c r="P43" i="32"/>
  <c r="Q43" i="32"/>
  <c r="B21" i="32"/>
  <c r="Q18" i="29"/>
  <c r="E24" i="26" l="1"/>
  <c r="E25" i="26"/>
  <c r="C24" i="26"/>
  <c r="C25" i="26"/>
  <c r="C26" i="26"/>
  <c r="C27" i="26"/>
  <c r="C28" i="26"/>
  <c r="D23" i="26"/>
  <c r="D24" i="26"/>
  <c r="D25" i="26"/>
  <c r="D22" i="26"/>
  <c r="G30" i="33"/>
  <c r="Q19" i="32"/>
  <c r="Q18" i="32"/>
  <c r="C28" i="33" l="1"/>
  <c r="H45" i="33"/>
  <c r="G45" i="33"/>
  <c r="F45" i="33"/>
  <c r="E45" i="33"/>
  <c r="D45" i="33"/>
  <c r="C45" i="33"/>
  <c r="H44" i="33"/>
  <c r="G44" i="33"/>
  <c r="F44" i="33"/>
  <c r="E44" i="33"/>
  <c r="D44" i="33"/>
  <c r="C44" i="33"/>
  <c r="H43" i="33"/>
  <c r="G43" i="33"/>
  <c r="F43" i="33"/>
  <c r="E43" i="33"/>
  <c r="D43" i="33"/>
  <c r="C43" i="33"/>
  <c r="H42" i="33"/>
  <c r="G42" i="33"/>
  <c r="F42" i="33"/>
  <c r="E42" i="33"/>
  <c r="D42" i="33"/>
  <c r="C42" i="33"/>
  <c r="H41" i="33"/>
  <c r="G41" i="33"/>
  <c r="F41" i="33"/>
  <c r="E41" i="33"/>
  <c r="D41" i="33"/>
  <c r="C41" i="33"/>
  <c r="H40" i="33"/>
  <c r="G40" i="33"/>
  <c r="I40" i="33" s="1"/>
  <c r="F40" i="33"/>
  <c r="E40" i="33"/>
  <c r="D40" i="33"/>
  <c r="C40" i="33"/>
  <c r="H39" i="33"/>
  <c r="G39" i="33"/>
  <c r="F39" i="33"/>
  <c r="E39" i="33"/>
  <c r="D39" i="33"/>
  <c r="C39" i="33"/>
  <c r="H38" i="33"/>
  <c r="G38" i="33"/>
  <c r="F38" i="33"/>
  <c r="E38" i="33"/>
  <c r="D38" i="33"/>
  <c r="C38" i="33"/>
  <c r="H37" i="33"/>
  <c r="G37" i="33"/>
  <c r="F37" i="33"/>
  <c r="E37" i="33"/>
  <c r="D37" i="33"/>
  <c r="C37" i="33"/>
  <c r="H36" i="33"/>
  <c r="G36" i="33"/>
  <c r="I36" i="33" s="1"/>
  <c r="F36" i="33"/>
  <c r="E36" i="33"/>
  <c r="D36" i="33"/>
  <c r="C36" i="33"/>
  <c r="H35" i="33"/>
  <c r="G35" i="33"/>
  <c r="F35" i="33"/>
  <c r="E35" i="33"/>
  <c r="D35" i="33"/>
  <c r="C35" i="33"/>
  <c r="H34" i="33"/>
  <c r="G34" i="33"/>
  <c r="F34" i="33"/>
  <c r="E34" i="33"/>
  <c r="D34" i="33"/>
  <c r="C34" i="33"/>
  <c r="H33" i="33"/>
  <c r="G33" i="33"/>
  <c r="F33" i="33"/>
  <c r="E33" i="33"/>
  <c r="D33" i="33"/>
  <c r="C33" i="33"/>
  <c r="H32" i="33"/>
  <c r="G32" i="33"/>
  <c r="F32" i="33"/>
  <c r="E32" i="33"/>
  <c r="D32" i="33"/>
  <c r="C32" i="33"/>
  <c r="H31" i="33"/>
  <c r="G31" i="33"/>
  <c r="F31" i="33"/>
  <c r="E31" i="33"/>
  <c r="D31" i="33"/>
  <c r="C31" i="33"/>
  <c r="H30" i="33"/>
  <c r="F30" i="33"/>
  <c r="E30" i="33"/>
  <c r="D30" i="33"/>
  <c r="C30" i="33"/>
  <c r="H29" i="33"/>
  <c r="G29" i="33"/>
  <c r="F29" i="33"/>
  <c r="E29" i="33"/>
  <c r="D29" i="33"/>
  <c r="C29" i="33"/>
  <c r="H28" i="33"/>
  <c r="G28" i="33"/>
  <c r="F28" i="33"/>
  <c r="E28" i="33"/>
  <c r="D28" i="33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H20" i="32"/>
  <c r="G20" i="32"/>
  <c r="G41" i="32" s="1"/>
  <c r="F20" i="32"/>
  <c r="E20" i="32"/>
  <c r="E41" i="32" s="1"/>
  <c r="D20" i="32"/>
  <c r="D41" i="32" s="1"/>
  <c r="C20" i="32"/>
  <c r="C41" i="32" s="1"/>
  <c r="B20" i="32"/>
  <c r="B41" i="32" s="1"/>
  <c r="H19" i="32"/>
  <c r="G19" i="32"/>
  <c r="G40" i="32" s="1"/>
  <c r="F19" i="32"/>
  <c r="F40" i="32" s="1"/>
  <c r="E19" i="32"/>
  <c r="E40" i="32" s="1"/>
  <c r="D19" i="32"/>
  <c r="D40" i="32" s="1"/>
  <c r="C19" i="32"/>
  <c r="C40" i="32" s="1"/>
  <c r="B19" i="32"/>
  <c r="H18" i="32"/>
  <c r="G18" i="32"/>
  <c r="G39" i="32" s="1"/>
  <c r="F18" i="32"/>
  <c r="F39" i="32" s="1"/>
  <c r="E18" i="32"/>
  <c r="E39" i="32" s="1"/>
  <c r="D18" i="32"/>
  <c r="D39" i="32" s="1"/>
  <c r="C18" i="32"/>
  <c r="B18" i="32"/>
  <c r="H17" i="32"/>
  <c r="H38" i="32" s="1"/>
  <c r="G17" i="32"/>
  <c r="G38" i="32" s="1"/>
  <c r="F17" i="32"/>
  <c r="F38" i="32" s="1"/>
  <c r="E17" i="32"/>
  <c r="E38" i="32" s="1"/>
  <c r="D17" i="32"/>
  <c r="C17" i="32"/>
  <c r="B17" i="32"/>
  <c r="H16" i="32"/>
  <c r="H37" i="32" s="1"/>
  <c r="G16" i="32"/>
  <c r="G37" i="32" s="1"/>
  <c r="F16" i="32"/>
  <c r="F37" i="32" s="1"/>
  <c r="E16" i="32"/>
  <c r="E37" i="32" s="1"/>
  <c r="D16" i="32"/>
  <c r="D37" i="32" s="1"/>
  <c r="C16" i="32"/>
  <c r="B16" i="32"/>
  <c r="R15" i="32"/>
  <c r="P20" i="32"/>
  <c r="O20" i="32"/>
  <c r="O41" i="32" s="1"/>
  <c r="N20" i="32"/>
  <c r="N41" i="32" s="1"/>
  <c r="M20" i="32"/>
  <c r="M41" i="32" s="1"/>
  <c r="L20" i="32"/>
  <c r="K20" i="32"/>
  <c r="J20" i="32"/>
  <c r="I20" i="32"/>
  <c r="P19" i="32"/>
  <c r="O19" i="32"/>
  <c r="O40" i="32" s="1"/>
  <c r="N19" i="32"/>
  <c r="N40" i="32" s="1"/>
  <c r="M19" i="32"/>
  <c r="M40" i="32" s="1"/>
  <c r="L19" i="32"/>
  <c r="K19" i="32"/>
  <c r="J19" i="32"/>
  <c r="I19" i="32"/>
  <c r="P18" i="32"/>
  <c r="O18" i="32"/>
  <c r="O39" i="32" s="1"/>
  <c r="N18" i="32"/>
  <c r="N39" i="32" s="1"/>
  <c r="M18" i="32"/>
  <c r="M39" i="32" s="1"/>
  <c r="L18" i="32"/>
  <c r="L39" i="32" s="1"/>
  <c r="K18" i="32"/>
  <c r="J18" i="32"/>
  <c r="I18" i="32"/>
  <c r="Q17" i="32"/>
  <c r="P17" i="32"/>
  <c r="O17" i="32"/>
  <c r="O38" i="32" s="1"/>
  <c r="N17" i="32"/>
  <c r="M17" i="32"/>
  <c r="M38" i="32" s="1"/>
  <c r="L17" i="32"/>
  <c r="L38" i="32" s="1"/>
  <c r="K17" i="32"/>
  <c r="J17" i="32"/>
  <c r="I17" i="32"/>
  <c r="Q16" i="32"/>
  <c r="P16" i="32"/>
  <c r="O16" i="32"/>
  <c r="N16" i="32"/>
  <c r="N37" i="32" s="1"/>
  <c r="M16" i="32"/>
  <c r="M37" i="32" s="1"/>
  <c r="L16" i="32"/>
  <c r="K16" i="32"/>
  <c r="J16" i="32"/>
  <c r="I16" i="32"/>
  <c r="H21" i="32" l="1"/>
  <c r="H25" i="32" s="1"/>
  <c r="E42" i="32"/>
  <c r="E21" i="32"/>
  <c r="E30" i="32" s="1"/>
  <c r="R9" i="32"/>
  <c r="R5" i="32"/>
  <c r="R8" i="32"/>
  <c r="R18" i="32"/>
  <c r="O21" i="32"/>
  <c r="O25" i="32" s="1"/>
  <c r="N21" i="32"/>
  <c r="N29" i="32" s="1"/>
  <c r="I39" i="33"/>
  <c r="I30" i="33"/>
  <c r="I42" i="33"/>
  <c r="I35" i="33"/>
  <c r="I34" i="33"/>
  <c r="I37" i="33"/>
  <c r="I41" i="33"/>
  <c r="I45" i="33"/>
  <c r="I38" i="33"/>
  <c r="I29" i="33"/>
  <c r="I32" i="33"/>
  <c r="I44" i="33"/>
  <c r="I33" i="33"/>
  <c r="I43" i="33"/>
  <c r="I28" i="33"/>
  <c r="I31" i="33"/>
  <c r="I38" i="32"/>
  <c r="J40" i="32"/>
  <c r="P41" i="32"/>
  <c r="P21" i="32"/>
  <c r="P25" i="32" s="1"/>
  <c r="I41" i="32"/>
  <c r="C37" i="32"/>
  <c r="C21" i="32"/>
  <c r="C25" i="32" s="1"/>
  <c r="Q38" i="32"/>
  <c r="F41" i="32"/>
  <c r="F42" i="32" s="1"/>
  <c r="I21" i="32"/>
  <c r="I25" i="32" s="1"/>
  <c r="I37" i="32"/>
  <c r="Q37" i="32"/>
  <c r="K41" i="32"/>
  <c r="D21" i="32"/>
  <c r="R17" i="32"/>
  <c r="I39" i="32"/>
  <c r="P40" i="32"/>
  <c r="F21" i="32"/>
  <c r="E26" i="32"/>
  <c r="E27" i="32"/>
  <c r="D38" i="32"/>
  <c r="D42" i="32" s="1"/>
  <c r="L41" i="32"/>
  <c r="K40" i="32"/>
  <c r="K37" i="32"/>
  <c r="K21" i="32"/>
  <c r="K25" i="32" s="1"/>
  <c r="L21" i="32"/>
  <c r="L25" i="32" s="1"/>
  <c r="R6" i="32"/>
  <c r="P38" i="32"/>
  <c r="B39" i="32"/>
  <c r="J39" i="32"/>
  <c r="Q40" i="32"/>
  <c r="H41" i="32"/>
  <c r="G21" i="32"/>
  <c r="G30" i="32" s="1"/>
  <c r="P37" i="32"/>
  <c r="R10" i="32"/>
  <c r="N38" i="32"/>
  <c r="N42" i="32" s="1"/>
  <c r="R7" i="32"/>
  <c r="R16" i="32"/>
  <c r="C39" i="32"/>
  <c r="C28" i="32"/>
  <c r="K39" i="32"/>
  <c r="R19" i="32"/>
  <c r="G42" i="32"/>
  <c r="L40" i="32"/>
  <c r="B40" i="32"/>
  <c r="J41" i="32"/>
  <c r="H39" i="32"/>
  <c r="O37" i="32"/>
  <c r="O42" i="32" s="1"/>
  <c r="B38" i="32"/>
  <c r="B27" i="32"/>
  <c r="J38" i="32"/>
  <c r="P39" i="32"/>
  <c r="M21" i="32"/>
  <c r="M28" i="32" s="1"/>
  <c r="B37" i="32"/>
  <c r="B25" i="32"/>
  <c r="Q20" i="32"/>
  <c r="C38" i="32"/>
  <c r="C27" i="32"/>
  <c r="K38" i="32"/>
  <c r="H40" i="32"/>
  <c r="L37" i="32"/>
  <c r="J37" i="32"/>
  <c r="J21" i="32"/>
  <c r="J25" i="32" s="1"/>
  <c r="I40" i="32"/>
  <c r="M42" i="32"/>
  <c r="C29" i="32"/>
  <c r="C30" i="32"/>
  <c r="Q21" i="29"/>
  <c r="Q19" i="29"/>
  <c r="E29" i="32" l="1"/>
  <c r="B29" i="32"/>
  <c r="E28" i="32"/>
  <c r="H26" i="32"/>
  <c r="H28" i="32"/>
  <c r="H42" i="32"/>
  <c r="H30" i="32"/>
  <c r="H29" i="32"/>
  <c r="H27" i="32"/>
  <c r="R11" i="32"/>
  <c r="E25" i="32"/>
  <c r="G29" i="32"/>
  <c r="C26" i="32"/>
  <c r="C31" i="32" s="1"/>
  <c r="B30" i="32"/>
  <c r="Q39" i="32"/>
  <c r="O26" i="32"/>
  <c r="L42" i="32"/>
  <c r="O28" i="32"/>
  <c r="O27" i="32"/>
  <c r="O30" i="32"/>
  <c r="O29" i="32"/>
  <c r="N30" i="32"/>
  <c r="K30" i="32"/>
  <c r="N25" i="32"/>
  <c r="K29" i="32"/>
  <c r="N26" i="32"/>
  <c r="L26" i="32"/>
  <c r="J42" i="32"/>
  <c r="N27" i="32"/>
  <c r="I42" i="32"/>
  <c r="N28" i="32"/>
  <c r="L30" i="32"/>
  <c r="K27" i="32"/>
  <c r="L28" i="32"/>
  <c r="L27" i="32"/>
  <c r="I26" i="32"/>
  <c r="K28" i="32"/>
  <c r="K26" i="32"/>
  <c r="I30" i="32"/>
  <c r="I27" i="32"/>
  <c r="J26" i="32"/>
  <c r="P27" i="32"/>
  <c r="K42" i="32"/>
  <c r="D30" i="32"/>
  <c r="D25" i="32"/>
  <c r="D28" i="32"/>
  <c r="D29" i="32"/>
  <c r="D26" i="32"/>
  <c r="C42" i="32"/>
  <c r="J30" i="32"/>
  <c r="E31" i="32"/>
  <c r="F29" i="32"/>
  <c r="F28" i="32"/>
  <c r="F27" i="32"/>
  <c r="F26" i="32"/>
  <c r="F25" i="32"/>
  <c r="P30" i="32"/>
  <c r="P29" i="32"/>
  <c r="J27" i="32"/>
  <c r="P26" i="32"/>
  <c r="R20" i="32"/>
  <c r="Q41" i="32"/>
  <c r="M30" i="32"/>
  <c r="M29" i="32"/>
  <c r="M27" i="32"/>
  <c r="M26" i="32"/>
  <c r="M25" i="32"/>
  <c r="P42" i="32"/>
  <c r="Q21" i="32"/>
  <c r="Q30" i="32" s="1"/>
  <c r="D27" i="32"/>
  <c r="J29" i="32"/>
  <c r="I29" i="32"/>
  <c r="P28" i="32"/>
  <c r="B28" i="32"/>
  <c r="I28" i="32"/>
  <c r="J28" i="32"/>
  <c r="B26" i="32"/>
  <c r="G28" i="32"/>
  <c r="G27" i="32"/>
  <c r="G26" i="32"/>
  <c r="G25" i="32"/>
  <c r="F30" i="32"/>
  <c r="L29" i="32"/>
  <c r="H31" i="32" l="1"/>
  <c r="B31" i="32"/>
  <c r="Q42" i="32"/>
  <c r="G31" i="32"/>
  <c r="O31" i="32"/>
  <c r="N31" i="32"/>
  <c r="J31" i="32"/>
  <c r="L31" i="32"/>
  <c r="K31" i="32"/>
  <c r="P31" i="32"/>
  <c r="I31" i="32"/>
  <c r="D31" i="32"/>
  <c r="F31" i="32"/>
  <c r="Q25" i="32"/>
  <c r="R21" i="32"/>
  <c r="Q28" i="32"/>
  <c r="Q29" i="32"/>
  <c r="Q26" i="32"/>
  <c r="Q27" i="32"/>
  <c r="M31" i="32"/>
  <c r="Q31" i="32" l="1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S10" i="29"/>
  <c r="T10" i="29" s="1"/>
  <c r="R10" i="29"/>
  <c r="S9" i="29"/>
  <c r="T9" i="29" s="1"/>
  <c r="R9" i="29"/>
  <c r="S8" i="29"/>
  <c r="T8" i="29" s="1"/>
  <c r="R8" i="29"/>
  <c r="S7" i="29"/>
  <c r="T7" i="29" s="1"/>
  <c r="R7" i="29"/>
  <c r="S6" i="29"/>
  <c r="T6" i="29" s="1"/>
  <c r="R6" i="29"/>
  <c r="S5" i="29"/>
  <c r="S11" i="29" l="1"/>
  <c r="Q11" i="29" l="1"/>
  <c r="R11" i="29" s="1"/>
  <c r="T5" i="29"/>
  <c r="Q30" i="29"/>
  <c r="R5" i="29"/>
  <c r="T11" i="29" l="1"/>
</calcChain>
</file>

<file path=xl/sharedStrings.xml><?xml version="1.0" encoding="utf-8"?>
<sst xmlns="http://schemas.openxmlformats.org/spreadsheetml/2006/main" count="1147" uniqueCount="429">
  <si>
    <t>2022 Pollutant emissions and waste transfers from SEPA regulated industrial sites</t>
  </si>
  <si>
    <t>Datasheet to accompany Scottish Pollutant Release Inventory 2022 Statistic commentary</t>
  </si>
  <si>
    <t>Figures correct at12th September 2023</t>
  </si>
  <si>
    <t>Table</t>
  </si>
  <si>
    <t>Figure</t>
  </si>
  <si>
    <t>Name of table or figure</t>
  </si>
  <si>
    <t>Total ART emissions to air by pollutant and industry sector for 2022. All values are kg except for carbon dioxide which is in tonnes</t>
  </si>
  <si>
    <t>Number of sites reporting ART emissions to air, and percentage of total ART emissions released, by industry sector and pollutant for 2022</t>
  </si>
  <si>
    <t>Total ART emissions to water by pollutant and industry sector for 2022. All values are kg.</t>
  </si>
  <si>
    <t>Number of sites reporting ART emissions to water, and percentage of total ART emissions released, by sector and pollutant for 2022</t>
  </si>
  <si>
    <t>Off site waste transfers by industry sector and type for 2022. All values are tonnes.</t>
  </si>
  <si>
    <r>
      <t>Global warming potential of greenhouse gases reported to SPRI since 2007 (MtCO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e)</t>
    </r>
  </si>
  <si>
    <t>Global warming potential of greenhouse gases reported to SPRI since 2007 (MtCO2e), excluding carbon dioxide and methane, to show relative scale of minor gases</t>
  </si>
  <si>
    <t>3 &amp; 4</t>
  </si>
  <si>
    <t>Annual SPRI Greenhouse gas emissions normalised against 2007 values</t>
  </si>
  <si>
    <r>
      <t>Global warming potential of greenhouse gases reported to SPRI by industry sector for 2021 and 2022 (kgCO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e)</t>
    </r>
  </si>
  <si>
    <t>Figure 6: Emissions of F-gases reported to SPRI by industry sector for 2021 and 2022 (kgCO2e)</t>
  </si>
  <si>
    <t>Number of sites required to report to SPRI in 2022 under each main Activity code, in bold (including numbers per sub-code, not in bold).</t>
  </si>
  <si>
    <t>Number of individually-reported pollutants emitted to air and water at above and below reporting thresholds in each industry area for 2022</t>
  </si>
  <si>
    <t>Revisions to historic SPRI pollutant emission data since last publication (all values are kg)</t>
  </si>
  <si>
    <t>Revisions to historic SPRI waste data since last publication (all values are tonnes)</t>
  </si>
  <si>
    <t>Table 1: Total ART emissions to air by pollutant and industry sector for 2022. All values are kg except for carbon dioxide which is in tonnes</t>
  </si>
  <si>
    <t>Pollutant name</t>
  </si>
  <si>
    <t>Threshold (Kg)</t>
  </si>
  <si>
    <t>Total Release (Kg)</t>
  </si>
  <si>
    <t>1 - Energy sector</t>
  </si>
  <si>
    <t>2 - Production and processing of metals</t>
  </si>
  <si>
    <t>3 - Mineral industry</t>
  </si>
  <si>
    <t>4 - Chemical industry</t>
  </si>
  <si>
    <t>5 - Waste and waste-water m/ment</t>
  </si>
  <si>
    <t>6 - Paper and wood production and processing</t>
  </si>
  <si>
    <t>7 - Intensive livestock production and aquaculture</t>
  </si>
  <si>
    <t>8 - Animal and vegetable products from the food and beverage sector</t>
  </si>
  <si>
    <t>9 - Other activities</t>
  </si>
  <si>
    <t>Ammonia</t>
  </si>
  <si>
    <t>Antimony</t>
  </si>
  <si>
    <t>Arsenic</t>
  </si>
  <si>
    <t>Benzene</t>
  </si>
  <si>
    <t>Butadiene</t>
  </si>
  <si>
    <t>Cadmium</t>
  </si>
  <si>
    <t>Carbon dioxide (tonnes)</t>
  </si>
  <si>
    <t>10000 t</t>
  </si>
  <si>
    <t>Carbon monoxide</t>
  </si>
  <si>
    <t>Chlorine and total inorganic chlorine compounds - as HCl</t>
  </si>
  <si>
    <t>Chlorofluorocarbons (CFCs)</t>
  </si>
  <si>
    <t>Chromium</t>
  </si>
  <si>
    <t>Copper</t>
  </si>
  <si>
    <t>Dioxins and furans - as ITEQ</t>
  </si>
  <si>
    <t>Dioxins and furans - as WHO TEQ</t>
  </si>
  <si>
    <t>Ethylbenzene</t>
  </si>
  <si>
    <t>Fluorine and total inorganic fluorine compounds - as HF</t>
  </si>
  <si>
    <t>Formaldehyde</t>
  </si>
  <si>
    <t>Hydrochlorofluorocarbons (HCFCs)</t>
  </si>
  <si>
    <t>Hydrofluorocarbons (HFCs)</t>
  </si>
  <si>
    <t>Hydrogen chloride</t>
  </si>
  <si>
    <t>Hydrogen cyanide</t>
  </si>
  <si>
    <t>Lead</t>
  </si>
  <si>
    <t>Manganese</t>
  </si>
  <si>
    <t>Mercury</t>
  </si>
  <si>
    <t>Methane</t>
  </si>
  <si>
    <t>Methyl chloride</t>
  </si>
  <si>
    <t>Methyl chloroform</t>
  </si>
  <si>
    <t>Methylene chloride</t>
  </si>
  <si>
    <t>Naphthalene</t>
  </si>
  <si>
    <t>Nickel</t>
  </si>
  <si>
    <t>Nitrogen oxides, NO and NO2 as NO2</t>
  </si>
  <si>
    <t>Nitrous oxide</t>
  </si>
  <si>
    <t>Non-methane volatile organic compounds (NMVOCs)</t>
  </si>
  <si>
    <t>Particulate matter - PM10 and smaller</t>
  </si>
  <si>
    <t>Particulate matter - total</t>
  </si>
  <si>
    <t>Particulates - PM2.5 and smaller only</t>
  </si>
  <si>
    <t>Perfluorocarbons (PFCs)</t>
  </si>
  <si>
    <t>Phenols - total as C</t>
  </si>
  <si>
    <t>Polycyclic aromatic hydrocarbons (PAHs) (four indicator compounds of LRTAP)</t>
  </si>
  <si>
    <t>Selenium</t>
  </si>
  <si>
    <t>Styrene</t>
  </si>
  <si>
    <t>Sulphur hexafluoride</t>
  </si>
  <si>
    <t>Sulphur oxides, SO2 and SO3 as SO2</t>
  </si>
  <si>
    <t>Toluene</t>
  </si>
  <si>
    <t>Xylene - all isomers</t>
  </si>
  <si>
    <t>Table 2: Number of sites reporting ART emissions to air, and percentage of total ART emissions released, by industry sector and pollutant for 2022</t>
  </si>
  <si>
    <t xml:space="preserve">Pollutant </t>
  </si>
  <si>
    <t>Total no of ART sites</t>
  </si>
  <si>
    <t>Sites</t>
  </si>
  <si>
    <t>% of 2022</t>
  </si>
  <si>
    <t>Carbon dioxide</t>
  </si>
  <si>
    <t>Table 3: Total ART emissions to water by pollutant and industry sector for 2022. All values are kg.</t>
  </si>
  <si>
    <t>Aldrin</t>
  </si>
  <si>
    <t>Anthracene</t>
  </si>
  <si>
    <t>Asbestos</t>
  </si>
  <si>
    <t>Azamethiphos</t>
  </si>
  <si>
    <t>Benzo (g,h,i) perylene</t>
  </si>
  <si>
    <t>Benzo(a) pyrene</t>
  </si>
  <si>
    <t>Brominated diphenylethers - total as Br</t>
  </si>
  <si>
    <t>Chlorides - total as Cl</t>
  </si>
  <si>
    <t>Chloroform</t>
  </si>
  <si>
    <t>Cyanides - total as CN</t>
  </si>
  <si>
    <t>Cypermethrin</t>
  </si>
  <si>
    <t>Deltamethrin</t>
  </si>
  <si>
    <t>Di(2-ethylhexyl) phthalate</t>
  </si>
  <si>
    <t>Diazinon</t>
  </si>
  <si>
    <t>Dichlorvos</t>
  </si>
  <si>
    <t>Dieldrin</t>
  </si>
  <si>
    <t>Diuron</t>
  </si>
  <si>
    <t>Emamectin benzoate</t>
  </si>
  <si>
    <t>Endrin</t>
  </si>
  <si>
    <t>Fluoranthene</t>
  </si>
  <si>
    <t>Fluorides - total as F</t>
  </si>
  <si>
    <t>Halogenated organic compounds - total as AOX</t>
  </si>
  <si>
    <t>Hexachlorocyclohexane - all isomers</t>
  </si>
  <si>
    <t>Iron</t>
  </si>
  <si>
    <t>Isoproturon</t>
  </si>
  <si>
    <t>Lindane</t>
  </si>
  <si>
    <t>Nitrogen - total as N</t>
  </si>
  <si>
    <t>Nonylphenol ethoxylates</t>
  </si>
  <si>
    <t>Nonylphenols</t>
  </si>
  <si>
    <t>Nonyphenol and nonylphenol ethoxylates</t>
  </si>
  <si>
    <t>Octylphenol and octylphenol ethoxylates</t>
  </si>
  <si>
    <t>Octylphenols</t>
  </si>
  <si>
    <t>Organic tin compounds - total as Sn</t>
  </si>
  <si>
    <t>Permethrin</t>
  </si>
  <si>
    <t>Phosphorus - total as P</t>
  </si>
  <si>
    <t>Polychlorinated biphenyls</t>
  </si>
  <si>
    <t>Total organic carbon or COD/3</t>
  </si>
  <si>
    <t>Tributyltin compounds</t>
  </si>
  <si>
    <t>Trichlorobenzene - all isomers</t>
  </si>
  <si>
    <t>Trifluralin</t>
  </si>
  <si>
    <t>Triphenyltin compounds</t>
  </si>
  <si>
    <t>Zinc</t>
  </si>
  <si>
    <t>Table 4: Number of sites reporting ART emissions to water, and percentage of total ART emissions released, by sector and pollutant for 2022</t>
  </si>
  <si>
    <t xml:space="preserve">8 - Animal and vegetable products from the food and beverage sector </t>
  </si>
  <si>
    <t>Table 5: Off site waste transfers by industry sector and type for 2022. All values are tonnes.</t>
  </si>
  <si>
    <t>Industry sector</t>
  </si>
  <si>
    <t>Hazardous Waste</t>
  </si>
  <si>
    <t>Non-hazardous Waste</t>
  </si>
  <si>
    <t>Disposal</t>
  </si>
  <si>
    <t>Recovery</t>
  </si>
  <si>
    <t>-</t>
  </si>
  <si>
    <t>5 - Waste and waste-water management</t>
  </si>
  <si>
    <t>Total</t>
  </si>
  <si>
    <t>Table 6: Number of sites required to report to SPRI in 2022 under each Activity code (including sub-codes)</t>
  </si>
  <si>
    <t>Code</t>
  </si>
  <si>
    <t>Activity</t>
  </si>
  <si>
    <t>Capacity Threshold</t>
  </si>
  <si>
    <t>Operator submits return</t>
  </si>
  <si>
    <t>Waste system transfer</t>
  </si>
  <si>
    <t>Energy sector</t>
  </si>
  <si>
    <t>1(a)</t>
  </si>
  <si>
    <t>Mineral oil and gas refineries</t>
  </si>
  <si>
    <t>*</t>
  </si>
  <si>
    <t>1(b)</t>
  </si>
  <si>
    <t>Installations for gasification and liquefaction</t>
  </si>
  <si>
    <t>1(c)</t>
  </si>
  <si>
    <t>Thermal power stations and other combustion installations</t>
  </si>
  <si>
    <t>With a heat input of 50 megawatts (MW)</t>
  </si>
  <si>
    <t>Production and processing of metals</t>
  </si>
  <si>
    <t>2(c).i</t>
  </si>
  <si>
    <t>Hot-rolling mills</t>
  </si>
  <si>
    <t>With a capacity of 20 tonnes of crude steel per hour</t>
  </si>
  <si>
    <t>2(c).ii</t>
  </si>
  <si>
    <t>Smitheries with hammers</t>
  </si>
  <si>
    <t>With an energy of 50 kilojoules per hammer, where the calorific power used exceeds 20 MW</t>
  </si>
  <si>
    <t>2(d)</t>
  </si>
  <si>
    <t>Ferrous metal foundries</t>
  </si>
  <si>
    <t>With a production capacity of 20 tonnes per day</t>
  </si>
  <si>
    <t>2(e).i</t>
  </si>
  <si>
    <t>For the production of non-ferrous crude metals from ore, concentrates or secondary raw materials by metallurgical, chemical or electrolytic processes</t>
  </si>
  <si>
    <t>2(e).ii</t>
  </si>
  <si>
    <t>For the smelting, including the alloying, of non-ferrous metals, including recovered products (refining, foundry casting, etc.)</t>
  </si>
  <si>
    <t>With a melting capacity of 4 tonnes per day for lead and cadmium or 20 tonnes per day for all other metals</t>
  </si>
  <si>
    <t>2(f)</t>
  </si>
  <si>
    <t>Installations for surface treatment of metals and plastic materials using an electrolytic or chemical process</t>
  </si>
  <si>
    <t>Where the volume of the treatment vats equals 30m3</t>
  </si>
  <si>
    <t>Mineral industry</t>
  </si>
  <si>
    <t>3(a)</t>
  </si>
  <si>
    <t>Underground mining and related operations</t>
  </si>
  <si>
    <t>3(b)</t>
  </si>
  <si>
    <t>Opencast mining</t>
  </si>
  <si>
    <t>Where the surface of the area being mined equals 25 hectares</t>
  </si>
  <si>
    <t>3(c).i</t>
  </si>
  <si>
    <t>Cement clinker in rotary kilns</t>
  </si>
  <si>
    <t>With a production capacity of 500 tonnes per day</t>
  </si>
  <si>
    <t>3(e)</t>
  </si>
  <si>
    <t>Installations for the manufacture of glass, including glass fibre</t>
  </si>
  <si>
    <t>With a melting capacity of 20 tonnes per day</t>
  </si>
  <si>
    <t>3(g)</t>
  </si>
  <si>
    <t>Installations for the manufacture of ceramic products by firing, in particular roofing tiles, bricks, refractory bricks, tiles, stoneware or porcelain</t>
  </si>
  <si>
    <t>With a production capacity of 75 tonnes per day, or with a kiln capacity of 4m3 and with a setting density per kiln of 300 kg/m3</t>
  </si>
  <si>
    <t>Chemical industry</t>
  </si>
  <si>
    <t>4(a)</t>
  </si>
  <si>
    <t>Chemical installations for the production on an industrial scale of basic organic chemicals, such as:</t>
  </si>
  <si>
    <t>4(a).i</t>
  </si>
  <si>
    <t>Simple hydrocarbons (linear or cyclic, saturated or unsaturated, aliphatic or aromatic)</t>
  </si>
  <si>
    <t>4(a).ii</t>
  </si>
  <si>
    <t>Oxygen-containing hydrocarbons such as alcohols,  aldehydes, ketones, carboxylic acids, esters,  acetates, ethers, peroxides, epoxy resins</t>
  </si>
  <si>
    <t>4(a).ix</t>
  </si>
  <si>
    <t>Synthetic rubbers</t>
  </si>
  <si>
    <t>4(a).viii</t>
  </si>
  <si>
    <t>Basic plastic materials (polymers, synthetic fibres  and cellulose-based fibres)</t>
  </si>
  <si>
    <t>4(a).x</t>
  </si>
  <si>
    <t>Dyes and pigments</t>
  </si>
  <si>
    <t>4(b).i</t>
  </si>
  <si>
    <t>Gases, such as ammonia, chlorine or hydrogen  chloride, fluorine or hydrogen fluoride, carbon  oxides, sulphur compounds, nitrogen oxides,  hydrogen, sulphur dioxide, carbonyl chloride</t>
  </si>
  <si>
    <t>4(b).ii</t>
  </si>
  <si>
    <t>Acids, such as chromic acid, hydrofluoric acid,  phosphoric acid, nitric acid, hydrochloric acid,  sulphuric acid, oleum, sulphurous acids</t>
  </si>
  <si>
    <t>4(b).iv</t>
  </si>
  <si>
    <t>Salts, such as ammonium chloride, potassium  chlorate, potassium carbonate, sodium carbonate,  perborate, silver nitrate</t>
  </si>
  <si>
    <t>4(b).v</t>
  </si>
  <si>
    <t>Non-metals, metal oxides or other inorganic  compounds such as calcium carbide, silicon, silicon  carbide</t>
  </si>
  <si>
    <t>4(d)</t>
  </si>
  <si>
    <t>Chemical installations for the production on an industrial scale of basic plant health products and of biocides</t>
  </si>
  <si>
    <t>4(e)</t>
  </si>
  <si>
    <t>Installations using a chemical or biological process for the production on an industrial scale of basic pharmaceutical products</t>
  </si>
  <si>
    <t>4(f)</t>
  </si>
  <si>
    <t>Installations for the production on an industrial scale of explosives and pyrotechnic products</t>
  </si>
  <si>
    <t>Waste and wastewater management</t>
  </si>
  <si>
    <t>5(a)</t>
  </si>
  <si>
    <t>Installations for the recovery or disposal of hazardous waste.</t>
  </si>
  <si>
    <t>Receiving 10 tonnes per day</t>
  </si>
  <si>
    <t>5(b)</t>
  </si>
  <si>
    <t>Installations for the incineration of municipal waste</t>
  </si>
  <si>
    <t>With a capacity of 3 tonnes per hour</t>
  </si>
  <si>
    <t>5(c)</t>
  </si>
  <si>
    <t>Installations for the disposal of non-hazardous waste</t>
  </si>
  <si>
    <t>With a capacity of 50 tonnes per day</t>
  </si>
  <si>
    <t>5(d)</t>
  </si>
  <si>
    <t>Landfills (excluding landfills of inert waste)</t>
  </si>
  <si>
    <t>Receiving 10 tonnes per day or with a total capacity of 25,000 tonnes</t>
  </si>
  <si>
    <t>5(e)</t>
  </si>
  <si>
    <t>Installations for the disposal or recycling of animal carcasses and animal waste</t>
  </si>
  <si>
    <t>With a treatment capacity of 10 tonnes per day</t>
  </si>
  <si>
    <t>5(f).i</t>
  </si>
  <si>
    <t>Municipal wastewater treatment plants</t>
  </si>
  <si>
    <t>With a capacity below 100,000 population equivalent</t>
  </si>
  <si>
    <t>5(f).ii</t>
  </si>
  <si>
    <t>With a capacity of 100,000 population equivalent</t>
  </si>
  <si>
    <t>5(g)</t>
  </si>
  <si>
    <t>Independently operated industrial wastewater treatment plants which serve one or more activities of this list</t>
  </si>
  <si>
    <t>With a capacity of 10,000m3 per day</t>
  </si>
  <si>
    <t>5(h).v</t>
  </si>
  <si>
    <t>Recovery, or a mix of recovery and disposal, of non-hazardous waste with a capacity exceeding 75 tonnes per day</t>
  </si>
  <si>
    <t>When the only waste treatment activity carried out is anaerobic digestion, the capacity threshold for this activity shall be 100 tonnes per day.</t>
  </si>
  <si>
    <t>Paper and wood production and processing</t>
  </si>
  <si>
    <t>6(a)</t>
  </si>
  <si>
    <t>Industrial plants for the production of pulp from timber or similar fibrous materials</t>
  </si>
  <si>
    <t>6(b)</t>
  </si>
  <si>
    <t>Industrial plants for the production of paper and board and other primary wood products (such as chipboard, fibreboard and plywood)</t>
  </si>
  <si>
    <t>With a production capacity of 20 tonnes per day</t>
  </si>
  <si>
    <t>6(c)</t>
  </si>
  <si>
    <t>Industrial plants for the preservation of wood and wood products with chemicals</t>
  </si>
  <si>
    <t>With a production capacity of 50m3 per day</t>
  </si>
  <si>
    <t>Intensive livestock production and aquaculture</t>
  </si>
  <si>
    <t>7(a).i</t>
  </si>
  <si>
    <t>Installations for the intensive rearing of poultry</t>
  </si>
  <si>
    <t>With 40,000 places for poultry</t>
  </si>
  <si>
    <t>7(a).ii</t>
  </si>
  <si>
    <t>Installations for the intensive rearing of pigs</t>
  </si>
  <si>
    <t>With 2,000 places for production pigs (over 30 kg)</t>
  </si>
  <si>
    <t>7(a).iii</t>
  </si>
  <si>
    <t>With 750 places for sows</t>
  </si>
  <si>
    <t>7(b).i</t>
  </si>
  <si>
    <t>Intensive aquaculture</t>
  </si>
  <si>
    <t>Not exceeding 1,000 tonnes of fish and shellfish per year</t>
  </si>
  <si>
    <t>7(b).ii</t>
  </si>
  <si>
    <t>With 1,000 tonnes of fish and shellfish per year</t>
  </si>
  <si>
    <t>Animal and vegetable products from the food and beverage sector</t>
  </si>
  <si>
    <t>8(a)</t>
  </si>
  <si>
    <t>Slaughterhouses</t>
  </si>
  <si>
    <t>With a carcass production capacity of 50 tonnes per day</t>
  </si>
  <si>
    <t>8(b).i</t>
  </si>
  <si>
    <t>(i) Animal raw materials (other than milk)</t>
  </si>
  <si>
    <t>With a finished product production capacity of 75 tonnes per day</t>
  </si>
  <si>
    <t>8(b).ii</t>
  </si>
  <si>
    <t>(ii) Vegetable raw materials</t>
  </si>
  <si>
    <t>With a finished product production capacity of 300 tonnes per day (average value on a quarterly basis)</t>
  </si>
  <si>
    <t>8(c)</t>
  </si>
  <si>
    <t>Treatment and processing of milk</t>
  </si>
  <si>
    <t>With a capacity to receive 200 tonnes of milk or more per day (average value on an annual basis)</t>
  </si>
  <si>
    <t>Other activities</t>
  </si>
  <si>
    <t>9(a)</t>
  </si>
  <si>
    <t>Plants for the pre-treatment (operations such as washing, bleaching, mercerization) or dyeing of fibres or textiles</t>
  </si>
  <si>
    <t>With a treatment capacity of 10 tonnes per day</t>
  </si>
  <si>
    <t>9(b)</t>
  </si>
  <si>
    <t>Plants for the tanning of hides and skins</t>
  </si>
  <si>
    <t>With a treatment capacity of 12 tonnes of finished product per day</t>
  </si>
  <si>
    <t>9(c)</t>
  </si>
  <si>
    <t>Installations for the surface treatment of substances, objects or products using organic solvents, in particular for dressing, printing, coating, degreasing, waterproofing, sizing, painting, cleaning or impregnating</t>
  </si>
  <si>
    <t>With a consumption capacity of 150 kg per hour or 200 tonnes per year</t>
  </si>
  <si>
    <t>9(e)</t>
  </si>
  <si>
    <t>Installations for the building of, and painting or removal of paint from ships</t>
  </si>
  <si>
    <t>With a capacity for ships 100m long</t>
  </si>
  <si>
    <t>Radioactive Substances sites</t>
  </si>
  <si>
    <t>10(a)</t>
  </si>
  <si>
    <t>All nuclear installations (including plants undergoing decommissioning) and all non-nuclear installations holding authorisation for air, water and waste water releases: Radioactive substances activity – nuclear</t>
  </si>
  <si>
    <t>10(b)</t>
  </si>
  <si>
    <t>All nuclear installations (including plants undergoing decommissioning) and all non-nuclear installations holding authorisation for air, water and waste water releases: Radioactive substances activity – non- nuclear </t>
  </si>
  <si>
    <t>Total sites required to report to SPRI in 2022</t>
  </si>
  <si>
    <t>Table 7: Revisions to historic SPRI pollutant emission data since last publication</t>
  </si>
  <si>
    <t>Site name</t>
  </si>
  <si>
    <t>Dataset year</t>
  </si>
  <si>
    <t>Pollutant</t>
  </si>
  <si>
    <t>Medium</t>
  </si>
  <si>
    <t>Mass (kg)</t>
  </si>
  <si>
    <t>original</t>
  </si>
  <si>
    <t>updated</t>
  </si>
  <si>
    <t>Barr Environ, Auchencarroch L/F, Jamestown</t>
  </si>
  <si>
    <t>Air</t>
  </si>
  <si>
    <t>Carbon Monoxide</t>
  </si>
  <si>
    <t>Barr Environ, Garlaff L/F, Skares Rd, Cumnock</t>
  </si>
  <si>
    <t>TWMA - Dales Ind Est, Peterhead</t>
  </si>
  <si>
    <t>BRT</t>
  </si>
  <si>
    <t>Wastewater</t>
  </si>
  <si>
    <t>Diodes Semiconductors GB Limited, Greenock</t>
  </si>
  <si>
    <t>Gates Power Transmission, Heathhall, Dumfries</t>
  </si>
  <si>
    <t>Dalmuir STW, Beardmore Street, Clydebank</t>
  </si>
  <si>
    <t xml:space="preserve">Water </t>
  </si>
  <si>
    <t>Flotta Terminal, Orkney</t>
  </si>
  <si>
    <t>Ra-226</t>
  </si>
  <si>
    <t>Ra-228</t>
  </si>
  <si>
    <t>Pb-210</t>
  </si>
  <si>
    <t>Po-210</t>
  </si>
  <si>
    <t>Marine Harvest Ltd, Blar Mhor, Fort William</t>
  </si>
  <si>
    <t>Easter Deans Farm,Leadburn,W.Linton,Tweedale</t>
  </si>
  <si>
    <t>Glengorm Landfill Site, Glengorm Rd, Tobermor</t>
  </si>
  <si>
    <t>omitted</t>
  </si>
  <si>
    <t>Thornton Feed Mill, Thornton, Fife</t>
  </si>
  <si>
    <t>Lundie Castle Poultry Farm, Dundee</t>
  </si>
  <si>
    <t>Glasgow Royal Infirmary, Dennistoun</t>
  </si>
  <si>
    <t>Glenhead of Aldouran Farm, Stranraer</t>
  </si>
  <si>
    <t xml:space="preserve">Ammonia </t>
  </si>
  <si>
    <t>Grangemouth Chemical Plant</t>
  </si>
  <si>
    <t>Silberline Ltd, Banbeath Road, Leven</t>
  </si>
  <si>
    <t>Shell UK Ltd, St Fergus Gas Plant</t>
  </si>
  <si>
    <t>Allanfearn Sewage Treatment Works, Inverness</t>
  </si>
  <si>
    <t>Water</t>
  </si>
  <si>
    <t>Alloa STW, Forth Bank Ind Est, Alloa</t>
  </si>
  <si>
    <t>4.8 (BRT)</t>
  </si>
  <si>
    <t>Dumbarton West (Ardoch) STW</t>
  </si>
  <si>
    <t>Falkirk STW, Abbots Road, Falkirk</t>
  </si>
  <si>
    <t>2.2 (BRT)</t>
  </si>
  <si>
    <t>1.8 (NA)</t>
  </si>
  <si>
    <t>Daldowie STW, Glasgow Rd, Uddingston</t>
  </si>
  <si>
    <t>Dalmarnock STW, Cotton St, Dalmarnock,Glasgow</t>
  </si>
  <si>
    <t>Dunfermline STW, North Queensferry Road, Fife</t>
  </si>
  <si>
    <t>East Calder STW,  East Calder</t>
  </si>
  <si>
    <t>Erskine STW, Old Mains Farm, Inchinnan</t>
  </si>
  <si>
    <t>Hamilton STW, Bothwell Rd, Hamilton</t>
  </si>
  <si>
    <t>Hatton STW, By Hatton Farm, Arbroath</t>
  </si>
  <si>
    <t>Inverclyde STW, Underheugh, By Gourock</t>
  </si>
  <si>
    <t>Kinneil Kerse STW, Boness Road, Grangemouth</t>
  </si>
  <si>
    <t>4.7 (BRT)</t>
  </si>
  <si>
    <t>Paisley STW, Abercorn St, Paisley</t>
  </si>
  <si>
    <t>Levenmouth STW,Elm Park,Methilhaven Rd,Methil</t>
  </si>
  <si>
    <t>Meadowhead Sewage Treatment Works, Irvine</t>
  </si>
  <si>
    <t>Perth STW, Sleepless Inch, Perth</t>
  </si>
  <si>
    <t>Philipshill WWTW,Westerfield Rd,Busby,Glasgow</t>
  </si>
  <si>
    <t>Edinburgh Sewage Treatment Works, Leith</t>
  </si>
  <si>
    <t>Shieldhall STW, 38 Renfrew Rd, Glasgow</t>
  </si>
  <si>
    <t>Stevenston STW, Ludholm Rd, Stevenson</t>
  </si>
  <si>
    <t>McIntosh Donald, Portlethen, Aberdeen</t>
  </si>
  <si>
    <t>Elrig Farm, Port William, Newton Stewart</t>
  </si>
  <si>
    <t>Peacehill Farm, Wormit, Fife</t>
  </si>
  <si>
    <t>methane</t>
  </si>
  <si>
    <t>Sullom Voe Terminal, Refinery</t>
  </si>
  <si>
    <t>ART</t>
  </si>
  <si>
    <t>Blantyre Brick Plant</t>
  </si>
  <si>
    <t>Daldowie RDF Plant</t>
  </si>
  <si>
    <t>Versalis UK Ltd, Grangemouth</t>
  </si>
  <si>
    <t>Nigg WWTW, Aberdeen</t>
  </si>
  <si>
    <t>Norbord Europe Ltd, Station Rd, Cowie</t>
  </si>
  <si>
    <t>NA</t>
  </si>
  <si>
    <t xml:space="preserve">Table 8: Revisions to historic SPRI waste data since last publication </t>
  </si>
  <si>
    <t>Waste type</t>
  </si>
  <si>
    <t>Recovery or disposal</t>
  </si>
  <si>
    <t>Mass (tonnes)</t>
  </si>
  <si>
    <t xml:space="preserve">original </t>
  </si>
  <si>
    <t xml:space="preserve">new </t>
  </si>
  <si>
    <t>Hazardous</t>
  </si>
  <si>
    <t xml:space="preserve">Non-Hazardous Waste - Disposal </t>
  </si>
  <si>
    <t>Rueval L/F Site, Market Stance, Benbecula</t>
  </si>
  <si>
    <t>North Forr Landfill Site, Crieff</t>
  </si>
  <si>
    <t>Non-Hazardous</t>
  </si>
  <si>
    <t>Raigmore Hospital, Inverness</t>
  </si>
  <si>
    <t xml:space="preserve">Recovery                </t>
  </si>
  <si>
    <t>Cononish Gold &amp; Silver Mine Tyndrum</t>
  </si>
  <si>
    <t>INEOS Chemicals Grangemouth Ltd, Grangemouth</t>
  </si>
  <si>
    <t>UK Waste Mgmt Ltd, Wellbank Quarry LF, Dundee</t>
  </si>
  <si>
    <t>Greenhouse gas emissions reported to SPRI since 2007 (as carbon dioxide equivalents)</t>
  </si>
  <si>
    <t>GWP used:</t>
  </si>
  <si>
    <t>Raw figures</t>
  </si>
  <si>
    <t>From C01L recovered (up to V0.76 was SE Web rounded)</t>
  </si>
  <si>
    <t>From 2019 QA</t>
  </si>
  <si>
    <t>From Live spreadsheets</t>
  </si>
  <si>
    <t>Greenhouse gas</t>
  </si>
  <si>
    <t>NAEI Name</t>
  </si>
  <si>
    <t>100 years GWP (AR5)</t>
  </si>
  <si>
    <t>Pollutant (kg)</t>
  </si>
  <si>
    <t>Diff %</t>
  </si>
  <si>
    <t>CO2</t>
  </si>
  <si>
    <t>Carbon dioxide (kg)</t>
  </si>
  <si>
    <t>CH4</t>
  </si>
  <si>
    <t>Methane (kg)</t>
  </si>
  <si>
    <t>N2O</t>
  </si>
  <si>
    <t>Nitrous oxide (kg)</t>
  </si>
  <si>
    <t>SF6</t>
  </si>
  <si>
    <t>HFC-23</t>
  </si>
  <si>
    <t>PFC-116</t>
  </si>
  <si>
    <t>Total GHGs</t>
  </si>
  <si>
    <t>Converted to kg CO2e</t>
  </si>
  <si>
    <t>Pollutant (kg CO2e)</t>
  </si>
  <si>
    <t>Proportion as CO2e</t>
  </si>
  <si>
    <t>Converted to MtCO2e</t>
  </si>
  <si>
    <t>Pollutant (Mt CO2e)</t>
  </si>
  <si>
    <t xml:space="preserve">Other Greenhouse gases </t>
  </si>
  <si>
    <t>Greenhouse gas emissions reported to SPRI since 2007 (raw figures)</t>
  </si>
  <si>
    <t>POLLUTANT_NAME</t>
  </si>
  <si>
    <t>% diff 2022/2021</t>
  </si>
  <si>
    <t>AVG last 5 years</t>
  </si>
  <si>
    <t>2022 vs AVG</t>
  </si>
  <si>
    <t>Greenhouse gas emissions reported to SPRI since 2007 normalised against 2007</t>
  </si>
  <si>
    <t>Proportion raw figures</t>
  </si>
  <si>
    <t>Greenhouse gas emissions reported to SPRI since 2007 normalised against 2007 (% diff)</t>
  </si>
  <si>
    <t>Greenhouse gas emissions reported to SPRI 2020 and 2021 by sector (both raw and as carbon dioxide equivalents)</t>
  </si>
  <si>
    <t>CONFIDENTIAL: FOR USE BY SEPA AND SCOTTISH GOVERNMENT ONLY</t>
  </si>
  <si>
    <t>Reported values (kg)</t>
  </si>
  <si>
    <t>year</t>
  </si>
  <si>
    <t>SPRI Greenhouse gases(kgCO2e)</t>
  </si>
  <si>
    <t>Figure 6: Emissions of F-gases reported to SPRI by industry sector for 2021 and 2022 (kg)</t>
  </si>
  <si>
    <t>Figure 7: Number of individually-reported pollutants emitted to air and water at above and below reporting thresholds in each industry area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</si>
</sst>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0.0%"/>
    <numFmt numFmtId="166" formatCode="#,###"/>
    <numFmt numFmtId="167" formatCode="_-* #,##0_-;\-* #,##0_-;_-* &quot;-&quot;??_-;_-@_-"/>
    <numFmt numFmtId="168" formatCode="_-* #,##0.0_-;\-* #,##0.0_-;_-* &quot;-&quot;??_-;_-@_-"/>
    <numFmt numFmtId="169" formatCode="#,##0.0"/>
    <numFmt numFmtId="170" formatCode="#,##0.000"/>
    <numFmt numFmtId="171" formatCode="#,##0.0000"/>
    <numFmt numFmtId="172" formatCode="#,###.0"/>
    <numFmt numFmtId="173" formatCode="#,##0.00000"/>
    <numFmt numFmtId="174" formatCode="_-* #,##0.0000_-;\-* #,##0.0000_-;_-* &quot;-&quot;??_-;_-@_-"/>
    <numFmt numFmtId="175" formatCode="_-* #,##0.000000_-;\-* #,##0.000000_-;_-* &quot;-&quot;??_-;_-@_-"/>
    <numFmt numFmtId="176" formatCode="#,###.00"/>
    <numFmt numFmtId="177" formatCode="0.000"/>
    <numFmt numFmtId="178" formatCode="_-* #,##0.0000000_-;\-* #,##0.0000000_-;_-* &quot;-&quot;??_-;_-@_-"/>
    <numFmt numFmtId="179" formatCode="0.0"/>
    <numFmt numFmtId="180" formatCode="0.0000"/>
    <numFmt numFmtId="181" formatCode="0.00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0" fillId="0" borderId="0" xfId="0" applyNumberFormat="1"/>
    <xf numFmtId="0" fontId="6" fillId="0" borderId="4" xfId="0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3" fontId="15" fillId="2" borderId="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9" fontId="0" fillId="0" borderId="0" xfId="1" applyFont="1"/>
    <xf numFmtId="3" fontId="12" fillId="0" borderId="0" xfId="0" applyNumberFormat="1" applyFont="1"/>
    <xf numFmtId="0" fontId="13" fillId="0" borderId="0" xfId="0" applyFont="1"/>
    <xf numFmtId="10" fontId="0" fillId="0" borderId="0" xfId="1" applyNumberFormat="1" applyFont="1" applyFill="1"/>
    <xf numFmtId="9" fontId="1" fillId="0" borderId="0" xfId="1" applyFont="1" applyFill="1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20" xfId="0" applyBorder="1"/>
    <xf numFmtId="0" fontId="12" fillId="0" borderId="0" xfId="0" applyFont="1" applyAlignment="1">
      <alignment horizontal="center"/>
    </xf>
    <xf numFmtId="0" fontId="12" fillId="3" borderId="0" xfId="0" applyFont="1" applyFill="1"/>
    <xf numFmtId="0" fontId="9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22" xfId="0" applyBorder="1"/>
    <xf numFmtId="0" fontId="1" fillId="0" borderId="21" xfId="0" applyFont="1" applyBorder="1"/>
    <xf numFmtId="3" fontId="0" fillId="0" borderId="21" xfId="0" applyNumberFormat="1" applyBorder="1"/>
    <xf numFmtId="0" fontId="0" fillId="0" borderId="23" xfId="0" applyBorder="1"/>
    <xf numFmtId="165" fontId="0" fillId="0" borderId="0" xfId="0" applyNumberFormat="1" applyAlignment="1">
      <alignment horizontal="center"/>
    </xf>
    <xf numFmtId="166" fontId="7" fillId="0" borderId="4" xfId="0" applyNumberFormat="1" applyFont="1" applyBorder="1" applyAlignment="1">
      <alignment horizontal="right" vertical="center"/>
    </xf>
    <xf numFmtId="166" fontId="6" fillId="2" borderId="4" xfId="0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9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 vertical="top"/>
    </xf>
    <xf numFmtId="3" fontId="0" fillId="0" borderId="4" xfId="0" applyNumberFormat="1" applyBorder="1" applyAlignment="1">
      <alignment horizontal="center" vertical="center"/>
    </xf>
    <xf numFmtId="3" fontId="18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1" xfId="0" applyBorder="1"/>
    <xf numFmtId="0" fontId="0" fillId="0" borderId="24" xfId="0" applyBorder="1"/>
    <xf numFmtId="10" fontId="0" fillId="0" borderId="0" xfId="1" applyNumberFormat="1" applyFont="1"/>
    <xf numFmtId="168" fontId="7" fillId="0" borderId="4" xfId="2" applyNumberFormat="1" applyFont="1" applyBorder="1" applyAlignment="1">
      <alignment horizontal="right" vertical="center"/>
    </xf>
    <xf numFmtId="167" fontId="7" fillId="0" borderId="4" xfId="2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3" borderId="0" xfId="0" applyFont="1" applyFill="1"/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9" fontId="0" fillId="0" borderId="0" xfId="1" applyFont="1" applyAlignment="1">
      <alignment horizontal="center"/>
    </xf>
    <xf numFmtId="9" fontId="1" fillId="0" borderId="0" xfId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1" fillId="3" borderId="0" xfId="0" applyFont="1" applyFill="1"/>
    <xf numFmtId="0" fontId="12" fillId="0" borderId="14" xfId="0" applyFont="1" applyBorder="1"/>
    <xf numFmtId="165" fontId="2" fillId="0" borderId="15" xfId="0" applyNumberFormat="1" applyFont="1" applyBorder="1"/>
    <xf numFmtId="3" fontId="9" fillId="0" borderId="0" xfId="0" applyNumberFormat="1" applyFont="1"/>
    <xf numFmtId="9" fontId="2" fillId="0" borderId="0" xfId="1" applyFont="1"/>
    <xf numFmtId="0" fontId="22" fillId="2" borderId="3" xfId="0" applyFont="1" applyFill="1" applyBorder="1" applyAlignment="1">
      <alignment vertical="center"/>
    </xf>
    <xf numFmtId="3" fontId="22" fillId="2" borderId="4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vertical="center"/>
    </xf>
    <xf numFmtId="165" fontId="6" fillId="8" borderId="3" xfId="1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vertical="top"/>
    </xf>
    <xf numFmtId="169" fontId="15" fillId="2" borderId="4" xfId="0" applyNumberFormat="1" applyFont="1" applyFill="1" applyBorder="1" applyAlignment="1">
      <alignment horizontal="right" vertical="center"/>
    </xf>
    <xf numFmtId="4" fontId="15" fillId="2" borderId="4" xfId="0" applyNumberFormat="1" applyFont="1" applyFill="1" applyBorder="1" applyAlignment="1">
      <alignment horizontal="right" vertical="center"/>
    </xf>
    <xf numFmtId="170" fontId="15" fillId="2" borderId="4" xfId="0" applyNumberFormat="1" applyFont="1" applyFill="1" applyBorder="1" applyAlignment="1">
      <alignment horizontal="right" vertical="center"/>
    </xf>
    <xf numFmtId="171" fontId="15" fillId="2" borderId="4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72" fontId="7" fillId="0" borderId="4" xfId="0" applyNumberFormat="1" applyFont="1" applyBorder="1" applyAlignment="1">
      <alignment horizontal="right" vertical="center"/>
    </xf>
    <xf numFmtId="172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vertical="center"/>
    </xf>
    <xf numFmtId="4" fontId="16" fillId="0" borderId="4" xfId="0" applyNumberFormat="1" applyFont="1" applyBorder="1" applyAlignment="1">
      <alignment horizontal="right" vertical="center"/>
    </xf>
    <xf numFmtId="170" fontId="3" fillId="2" borderId="4" xfId="0" applyNumberFormat="1" applyFont="1" applyFill="1" applyBorder="1" applyAlignment="1">
      <alignment vertical="top"/>
    </xf>
    <xf numFmtId="170" fontId="6" fillId="0" borderId="4" xfId="0" applyNumberFormat="1" applyFont="1" applyBorder="1" applyAlignment="1">
      <alignment horizontal="right" vertical="center"/>
    </xf>
    <xf numFmtId="170" fontId="6" fillId="2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4" fontId="6" fillId="2" borderId="4" xfId="0" applyNumberFormat="1" applyFont="1" applyFill="1" applyBorder="1" applyAlignment="1">
      <alignment horizontal="right" vertical="center"/>
    </xf>
    <xf numFmtId="173" fontId="6" fillId="2" borderId="4" xfId="0" applyNumberFormat="1" applyFont="1" applyFill="1" applyBorder="1" applyAlignment="1">
      <alignment horizontal="right" vertical="center"/>
    </xf>
    <xf numFmtId="168" fontId="6" fillId="2" borderId="4" xfId="0" applyNumberFormat="1" applyFont="1" applyFill="1" applyBorder="1" applyAlignment="1">
      <alignment horizontal="right" vertical="center"/>
    </xf>
    <xf numFmtId="168" fontId="6" fillId="0" borderId="4" xfId="0" applyNumberFormat="1" applyFont="1" applyBorder="1" applyAlignment="1">
      <alignment horizontal="right" vertical="center"/>
    </xf>
    <xf numFmtId="174" fontId="6" fillId="2" borderId="4" xfId="0" applyNumberFormat="1" applyFont="1" applyFill="1" applyBorder="1" applyAlignment="1">
      <alignment horizontal="right" vertical="center"/>
    </xf>
    <xf numFmtId="174" fontId="6" fillId="0" borderId="4" xfId="0" applyNumberFormat="1" applyFont="1" applyBorder="1" applyAlignment="1">
      <alignment horizontal="right" vertical="center"/>
    </xf>
    <xf numFmtId="169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top"/>
    </xf>
    <xf numFmtId="9" fontId="3" fillId="2" borderId="4" xfId="0" applyNumberFormat="1" applyFont="1" applyFill="1" applyBorder="1" applyAlignment="1">
      <alignment horizontal="center" vertical="top"/>
    </xf>
    <xf numFmtId="165" fontId="3" fillId="0" borderId="4" xfId="0" applyNumberFormat="1" applyFont="1" applyBorder="1" applyAlignment="1">
      <alignment horizontal="center" vertical="top"/>
    </xf>
    <xf numFmtId="10" fontId="6" fillId="0" borderId="3" xfId="0" applyNumberFormat="1" applyFont="1" applyBorder="1" applyAlignment="1">
      <alignment vertical="center"/>
    </xf>
    <xf numFmtId="9" fontId="6" fillId="0" borderId="3" xfId="0" applyNumberFormat="1" applyFont="1" applyBorder="1" applyAlignment="1">
      <alignment vertical="center"/>
    </xf>
    <xf numFmtId="9" fontId="6" fillId="8" borderId="3" xfId="1" applyFont="1" applyFill="1" applyBorder="1" applyAlignment="1">
      <alignment vertical="center"/>
    </xf>
    <xf numFmtId="2" fontId="0" fillId="0" borderId="0" xfId="0" applyNumberFormat="1"/>
    <xf numFmtId="170" fontId="6" fillId="9" borderId="4" xfId="0" applyNumberFormat="1" applyFont="1" applyFill="1" applyBorder="1" applyAlignment="1">
      <alignment horizontal="right" vertical="center"/>
    </xf>
    <xf numFmtId="170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0" fontId="1" fillId="0" borderId="25" xfId="0" applyFont="1" applyBorder="1"/>
    <xf numFmtId="0" fontId="1" fillId="0" borderId="27" xfId="0" applyFont="1" applyBorder="1"/>
    <xf numFmtId="3" fontId="0" fillId="0" borderId="19" xfId="0" applyNumberFormat="1" applyBorder="1"/>
    <xf numFmtId="3" fontId="0" fillId="0" borderId="24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165" fontId="1" fillId="0" borderId="0" xfId="1" applyNumberFormat="1" applyFont="1" applyAlignment="1">
      <alignment horizontal="center"/>
    </xf>
    <xf numFmtId="164" fontId="7" fillId="0" borderId="4" xfId="2" applyFont="1" applyBorder="1" applyAlignment="1">
      <alignment horizontal="right" vertical="center"/>
    </xf>
    <xf numFmtId="175" fontId="7" fillId="0" borderId="4" xfId="2" applyNumberFormat="1" applyFont="1" applyBorder="1" applyAlignment="1">
      <alignment horizontal="right" vertical="center"/>
    </xf>
    <xf numFmtId="175" fontId="6" fillId="0" borderId="4" xfId="2" applyNumberFormat="1" applyFont="1" applyBorder="1" applyAlignment="1">
      <alignment horizontal="right" vertical="center"/>
    </xf>
    <xf numFmtId="169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7" fontId="6" fillId="2" borderId="4" xfId="0" applyNumberFormat="1" applyFont="1" applyFill="1" applyBorder="1" applyAlignment="1">
      <alignment horizontal="right" vertical="center"/>
    </xf>
    <xf numFmtId="171" fontId="7" fillId="0" borderId="4" xfId="0" applyNumberFormat="1" applyFont="1" applyBorder="1" applyAlignment="1">
      <alignment horizontal="right" vertical="center"/>
    </xf>
    <xf numFmtId="171" fontId="6" fillId="9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172" fontId="3" fillId="2" borderId="4" xfId="0" applyNumberFormat="1" applyFont="1" applyFill="1" applyBorder="1" applyAlignment="1">
      <alignment vertical="top"/>
    </xf>
    <xf numFmtId="176" fontId="3" fillId="2" borderId="4" xfId="0" applyNumberFormat="1" applyFont="1" applyFill="1" applyBorder="1" applyAlignment="1">
      <alignment vertical="top"/>
    </xf>
    <xf numFmtId="172" fontId="6" fillId="0" borderId="4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67" fontId="6" fillId="0" borderId="4" xfId="2" applyNumberFormat="1" applyFont="1" applyBorder="1" applyAlignment="1">
      <alignment horizontal="left" vertical="center"/>
    </xf>
    <xf numFmtId="178" fontId="6" fillId="2" borderId="4" xfId="0" applyNumberFormat="1" applyFont="1" applyFill="1" applyBorder="1" applyAlignment="1">
      <alignment horizontal="right" vertical="center"/>
    </xf>
    <xf numFmtId="173" fontId="7" fillId="0" borderId="4" xfId="0" applyNumberFormat="1" applyFont="1" applyBorder="1" applyAlignment="1">
      <alignment horizontal="right" vertical="center"/>
    </xf>
    <xf numFmtId="0" fontId="9" fillId="0" borderId="20" xfId="0" applyFont="1" applyBorder="1"/>
    <xf numFmtId="3" fontId="9" fillId="0" borderId="21" xfId="0" applyNumberFormat="1" applyFont="1" applyBorder="1"/>
    <xf numFmtId="0" fontId="9" fillId="0" borderId="22" xfId="0" applyFont="1" applyBorder="1"/>
    <xf numFmtId="0" fontId="9" fillId="0" borderId="23" xfId="0" applyFont="1" applyBorder="1"/>
    <xf numFmtId="3" fontId="9" fillId="0" borderId="24" xfId="0" applyNumberFormat="1" applyFont="1" applyBorder="1"/>
    <xf numFmtId="3" fontId="9" fillId="0" borderId="23" xfId="0" applyNumberFormat="1" applyFont="1" applyBorder="1"/>
    <xf numFmtId="179" fontId="6" fillId="0" borderId="4" xfId="0" applyNumberFormat="1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right" vertical="center"/>
    </xf>
    <xf numFmtId="179" fontId="6" fillId="2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1" fontId="6" fillId="2" borderId="4" xfId="0" applyNumberFormat="1" applyFont="1" applyFill="1" applyBorder="1" applyAlignment="1">
      <alignment horizontal="right" vertical="center"/>
    </xf>
    <xf numFmtId="3" fontId="13" fillId="0" borderId="0" xfId="0" applyNumberFormat="1" applyFont="1"/>
    <xf numFmtId="10" fontId="13" fillId="0" borderId="0" xfId="1" applyNumberFormat="1" applyFont="1"/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67" fontId="0" fillId="0" borderId="0" xfId="2" applyNumberFormat="1" applyFont="1"/>
    <xf numFmtId="0" fontId="13" fillId="0" borderId="21" xfId="0" applyFont="1" applyBorder="1"/>
    <xf numFmtId="0" fontId="13" fillId="0" borderId="23" xfId="0" applyFont="1" applyBorder="1"/>
    <xf numFmtId="0" fontId="13" fillId="0" borderId="24" xfId="0" applyFont="1" applyBorder="1"/>
    <xf numFmtId="169" fontId="0" fillId="0" borderId="0" xfId="0" applyNumberFormat="1"/>
    <xf numFmtId="3" fontId="2" fillId="0" borderId="0" xfId="0" applyNumberFormat="1" applyFont="1"/>
    <xf numFmtId="169" fontId="2" fillId="0" borderId="0" xfId="0" applyNumberFormat="1" applyFont="1"/>
    <xf numFmtId="165" fontId="2" fillId="0" borderId="0" xfId="1" applyNumberFormat="1" applyFont="1"/>
    <xf numFmtId="165" fontId="12" fillId="7" borderId="16" xfId="0" applyNumberFormat="1" applyFont="1" applyFill="1" applyBorder="1"/>
    <xf numFmtId="165" fontId="12" fillId="7" borderId="25" xfId="0" applyNumberFormat="1" applyFont="1" applyFill="1" applyBorder="1"/>
    <xf numFmtId="3" fontId="0" fillId="0" borderId="23" xfId="0" applyNumberFormat="1" applyBorder="1"/>
    <xf numFmtId="0" fontId="1" fillId="0" borderId="18" xfId="0" applyFont="1" applyBorder="1"/>
    <xf numFmtId="0" fontId="1" fillId="0" borderId="19" xfId="0" applyFont="1" applyBorder="1"/>
    <xf numFmtId="10" fontId="6" fillId="8" borderId="3" xfId="1" applyNumberFormat="1" applyFont="1" applyFill="1" applyBorder="1" applyAlignment="1">
      <alignment vertical="center"/>
    </xf>
    <xf numFmtId="173" fontId="6" fillId="9" borderId="4" xfId="0" applyNumberFormat="1" applyFont="1" applyFill="1" applyBorder="1" applyAlignment="1">
      <alignment horizontal="right" vertical="center"/>
    </xf>
    <xf numFmtId="10" fontId="6" fillId="2" borderId="4" xfId="0" applyNumberFormat="1" applyFont="1" applyFill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top"/>
    </xf>
    <xf numFmtId="9" fontId="0" fillId="0" borderId="0" xfId="0" applyNumberFormat="1"/>
    <xf numFmtId="165" fontId="0" fillId="0" borderId="0" xfId="1" applyNumberFormat="1" applyFont="1"/>
    <xf numFmtId="0" fontId="21" fillId="0" borderId="0" xfId="0" applyFont="1"/>
    <xf numFmtId="0" fontId="0" fillId="0" borderId="0" xfId="1" applyNumberFormat="1" applyFont="1"/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7809823986451"/>
          <c:y val="0.12061917824401047"/>
          <c:w val="0.74377789599441702"/>
          <c:h val="0.69819685669795684"/>
        </c:manualLayout>
      </c:layout>
      <c:lineChart>
        <c:grouping val="standard"/>
        <c:varyColors val="0"/>
        <c:ser>
          <c:idx val="0"/>
          <c:order val="0"/>
          <c:tx>
            <c:strRef>
              <c:f>'Figures 1 &amp; 2'!$A$36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'Figures 1 &amp; 2'!$B$35:$Q$35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1 &amp; 2'!$B$36:$Q$36</c:f>
              <c:numCache>
                <c:formatCode>0.00</c:formatCode>
                <c:ptCount val="16"/>
                <c:pt idx="0">
                  <c:v>26.529142881919999</c:v>
                </c:pt>
                <c:pt idx="1">
                  <c:v>25.655320179</c:v>
                </c:pt>
                <c:pt idx="2">
                  <c:v>24.275752096000002</c:v>
                </c:pt>
                <c:pt idx="3">
                  <c:v>26.363490678000002</c:v>
                </c:pt>
                <c:pt idx="4">
                  <c:v>22.544490949</c:v>
                </c:pt>
                <c:pt idx="5">
                  <c:v>22.984923683000002</c:v>
                </c:pt>
                <c:pt idx="6">
                  <c:v>21.166495016999999</c:v>
                </c:pt>
                <c:pt idx="7">
                  <c:v>19.204496971000001</c:v>
                </c:pt>
                <c:pt idx="8">
                  <c:v>17.357137629</c:v>
                </c:pt>
                <c:pt idx="9">
                  <c:v>12.442518831999999</c:v>
                </c:pt>
                <c:pt idx="10">
                  <c:v>11.529114447</c:v>
                </c:pt>
                <c:pt idx="11">
                  <c:v>11.84907976</c:v>
                </c:pt>
                <c:pt idx="12">
                  <c:v>11.344380322999999</c:v>
                </c:pt>
                <c:pt idx="13">
                  <c:v>10.644634305719999</c:v>
                </c:pt>
                <c:pt idx="14">
                  <c:v>10.101313827309999</c:v>
                </c:pt>
                <c:pt idx="15">
                  <c:v>10.514223876600001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D-4E83-AE1D-5EF535937031}"/>
            </c:ext>
          </c:extLst>
        </c:ser>
        <c:ser>
          <c:idx val="2"/>
          <c:order val="1"/>
          <c:tx>
            <c:strRef>
              <c:f>'Figures 1 &amp; 2'!$A$42</c:f>
              <c:strCache>
                <c:ptCount val="1"/>
                <c:pt idx="0">
                  <c:v>Other Greenhouse gases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'Figures 1 &amp; 2'!$B$35:$Q$35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1 &amp; 2'!$B$42:$Q$42</c:f>
              <c:numCache>
                <c:formatCode>0.00</c:formatCode>
                <c:ptCount val="16"/>
                <c:pt idx="0">
                  <c:v>2.1751490171999999</c:v>
                </c:pt>
                <c:pt idx="1">
                  <c:v>1.85444287</c:v>
                </c:pt>
                <c:pt idx="2">
                  <c:v>1.5570289020000001</c:v>
                </c:pt>
                <c:pt idx="3">
                  <c:v>1.4488727359999998</c:v>
                </c:pt>
                <c:pt idx="4">
                  <c:v>1.4626582209999999</c:v>
                </c:pt>
                <c:pt idx="5">
                  <c:v>1.4677393890000001</c:v>
                </c:pt>
                <c:pt idx="6">
                  <c:v>1.4619193859999999</c:v>
                </c:pt>
                <c:pt idx="7">
                  <c:v>1.3619396470000003</c:v>
                </c:pt>
                <c:pt idx="8">
                  <c:v>1.188816332</c:v>
                </c:pt>
                <c:pt idx="9">
                  <c:v>1.088203504</c:v>
                </c:pt>
                <c:pt idx="10">
                  <c:v>1.001086632</c:v>
                </c:pt>
                <c:pt idx="11">
                  <c:v>0.89862534399999994</c:v>
                </c:pt>
                <c:pt idx="12">
                  <c:v>0.83879116780000018</c:v>
                </c:pt>
                <c:pt idx="13">
                  <c:v>0.84162203668000002</c:v>
                </c:pt>
                <c:pt idx="14">
                  <c:v>0.85245667304999995</c:v>
                </c:pt>
                <c:pt idx="15">
                  <c:v>0.73796394492000017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D-4E83-AE1D-5EF53593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967152"/>
        <c:axId val="224472784"/>
      </c:lineChart>
      <c:catAx>
        <c:axId val="176496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9326071651115555"/>
              <c:y val="0.89881593463747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72784"/>
        <c:crosses val="autoZero"/>
        <c:auto val="1"/>
        <c:lblAlgn val="ctr"/>
        <c:lblOffset val="100"/>
        <c:noMultiLvlLbl val="0"/>
      </c:catAx>
      <c:valAx>
        <c:axId val="2244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GB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 sz="1200" b="0" i="1" u="none" strike="noStrike" baseline="0">
                    <a:effectLst/>
                    <a:latin typeface="+mn-lt"/>
                  </a:rPr>
                  <a:t>MtCO</a:t>
                </a:r>
                <a:r>
                  <a:rPr lang="en-GB" sz="1200" b="0" i="1" u="none" strike="noStrike" baseline="-25000">
                    <a:effectLst/>
                    <a:latin typeface="+mn-lt"/>
                  </a:rPr>
                  <a:t>2</a:t>
                </a:r>
                <a:r>
                  <a:rPr lang="en-GB" sz="1200" b="0" i="1" u="none" strike="noStrike" baseline="0">
                    <a:effectLst/>
                    <a:latin typeface="+mn-lt"/>
                  </a:rPr>
                  <a:t>e</a:t>
                </a:r>
                <a:endPara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971084965929797E-2"/>
              <c:y val="0.416430852423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7809823986451"/>
          <c:y val="6.3571724937674448E-2"/>
          <c:w val="0.68339624616409356"/>
          <c:h val="0.75524450890762107"/>
        </c:manualLayout>
      </c:layout>
      <c:lineChart>
        <c:grouping val="standard"/>
        <c:varyColors val="0"/>
        <c:ser>
          <c:idx val="0"/>
          <c:order val="0"/>
          <c:tx>
            <c:strRef>
              <c:f>'Figures 1 &amp; 2'!$A$39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5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C0-4FBB-9C9A-C7E41F344F32}"/>
              </c:ext>
            </c:extLst>
          </c:dPt>
          <c:cat>
            <c:numRef>
              <c:f>'Figures 1 &amp; 2'!$B$35:$Q$35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1 &amp; 2'!$B$39:$Q$39</c:f>
              <c:numCache>
                <c:formatCode>0.00</c:formatCode>
                <c:ptCount val="16"/>
                <c:pt idx="0">
                  <c:v>2.0100400000000001E-2</c:v>
                </c:pt>
                <c:pt idx="1">
                  <c:v>2.19852E-2</c:v>
                </c:pt>
                <c:pt idx="2">
                  <c:v>1.0416E-2</c:v>
                </c:pt>
                <c:pt idx="3">
                  <c:v>1.8166000000000002E-2</c:v>
                </c:pt>
                <c:pt idx="4">
                  <c:v>2.6598E-2</c:v>
                </c:pt>
                <c:pt idx="5">
                  <c:v>3.2686399999999997E-2</c:v>
                </c:pt>
                <c:pt idx="6">
                  <c:v>4.6871999999999997E-2</c:v>
                </c:pt>
                <c:pt idx="7">
                  <c:v>2.2840800000000001E-2</c:v>
                </c:pt>
                <c:pt idx="8">
                  <c:v>3.0863600000000001E-2</c:v>
                </c:pt>
                <c:pt idx="9">
                  <c:v>2.1501599999999999E-2</c:v>
                </c:pt>
                <c:pt idx="10">
                  <c:v>1.29952E-2</c:v>
                </c:pt>
                <c:pt idx="11">
                  <c:v>4.3561200000000001E-2</c:v>
                </c:pt>
                <c:pt idx="12">
                  <c:v>1.56612E-2</c:v>
                </c:pt>
                <c:pt idx="13">
                  <c:v>4.5091359999999997E-2</c:v>
                </c:pt>
                <c:pt idx="14">
                  <c:v>9.4808539999999997E-2</c:v>
                </c:pt>
                <c:pt idx="15">
                  <c:v>1.8215599999999998E-2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0-4FBB-9C9A-C7E41F344F32}"/>
            </c:ext>
          </c:extLst>
        </c:ser>
        <c:ser>
          <c:idx val="2"/>
          <c:order val="1"/>
          <c:tx>
            <c:strRef>
              <c:f>'Figures 1 &amp; 2'!$A$41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'Figures 1 &amp; 2'!$B$35:$Q$35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1 &amp; 2'!$B$41:$Q$41</c:f>
              <c:numCache>
                <c:formatCode>0.00</c:formatCode>
                <c:ptCount val="16"/>
                <c:pt idx="0">
                  <c:v>1.3491349999999999E-2</c:v>
                </c:pt>
                <c:pt idx="1">
                  <c:v>2.4205000000000001E-2</c:v>
                </c:pt>
                <c:pt idx="2">
                  <c:v>4.4180000000000001E-3</c:v>
                </c:pt>
                <c:pt idx="3">
                  <c:v>4.8644999999999999E-3</c:v>
                </c:pt>
                <c:pt idx="4">
                  <c:v>6.6740000000000002E-3</c:v>
                </c:pt>
                <c:pt idx="5">
                  <c:v>7.1440000000000002E-3</c:v>
                </c:pt>
                <c:pt idx="6">
                  <c:v>5.6635000000000001E-3</c:v>
                </c:pt>
                <c:pt idx="7">
                  <c:v>4.1736000000000004E-3</c:v>
                </c:pt>
                <c:pt idx="8">
                  <c:v>1.8142E-3</c:v>
                </c:pt>
                <c:pt idx="9">
                  <c:v>2.9986000000000001E-3</c:v>
                </c:pt>
                <c:pt idx="10">
                  <c:v>3.14665E-3</c:v>
                </c:pt>
                <c:pt idx="11">
                  <c:v>2.5168500000000002E-3</c:v>
                </c:pt>
                <c:pt idx="12">
                  <c:v>5.1817499999999997E-3</c:v>
                </c:pt>
                <c:pt idx="13">
                  <c:v>5.3298E-3</c:v>
                </c:pt>
                <c:pt idx="14">
                  <c:v>5.2193500000000002E-3</c:v>
                </c:pt>
                <c:pt idx="15">
                  <c:v>5.40077E-3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0-4FBB-9C9A-C7E41F344F32}"/>
            </c:ext>
          </c:extLst>
        </c:ser>
        <c:ser>
          <c:idx val="1"/>
          <c:order val="2"/>
          <c:tx>
            <c:strRef>
              <c:f>'Figures 1 &amp; 2'!$A$40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00B050"/>
                </a:solidFill>
              </a:ln>
              <a:effectLst/>
            </c:spPr>
          </c:marker>
          <c:cat>
            <c:numRef>
              <c:f>'Figures 1 &amp; 2'!$B$35:$Q$35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1 &amp; 2'!$B$40:$Q$40</c:f>
              <c:numCache>
                <c:formatCode>0.00</c:formatCode>
                <c:ptCount val="16"/>
                <c:pt idx="0">
                  <c:v>8.1347127000000005E-2</c:v>
                </c:pt>
                <c:pt idx="1">
                  <c:v>0.1331001</c:v>
                </c:pt>
                <c:pt idx="2">
                  <c:v>4.8753419999999999E-2</c:v>
                </c:pt>
                <c:pt idx="3">
                  <c:v>1.7802180000000001E-2</c:v>
                </c:pt>
                <c:pt idx="4">
                  <c:v>3.1754880000000006E-2</c:v>
                </c:pt>
                <c:pt idx="5">
                  <c:v>3.4299000000000003E-2</c:v>
                </c:pt>
                <c:pt idx="6">
                  <c:v>4.7583479999999997E-2</c:v>
                </c:pt>
                <c:pt idx="7">
                  <c:v>9.3721739999999998E-2</c:v>
                </c:pt>
                <c:pt idx="8">
                  <c:v>4.5847439999999989E-2</c:v>
                </c:pt>
                <c:pt idx="9">
                  <c:v>5.0065439999999996E-2</c:v>
                </c:pt>
                <c:pt idx="10">
                  <c:v>4.8344939999999996E-2</c:v>
                </c:pt>
                <c:pt idx="11">
                  <c:v>4.9039800000000001E-2</c:v>
                </c:pt>
                <c:pt idx="12">
                  <c:v>4.3789500000000002E-2</c:v>
                </c:pt>
                <c:pt idx="13">
                  <c:v>4.4489577000000002E-2</c:v>
                </c:pt>
                <c:pt idx="14">
                  <c:v>5.1029364000000001E-2</c:v>
                </c:pt>
                <c:pt idx="15">
                  <c:v>5.0662619999999998E-2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C0-4FBB-9C9A-C7E41F344F32}"/>
            </c:ext>
          </c:extLst>
        </c:ser>
        <c:ser>
          <c:idx val="3"/>
          <c:order val="3"/>
          <c:tx>
            <c:strRef>
              <c:f>'Figures 1 &amp; 2'!$A$38</c:f>
              <c:strCache>
                <c:ptCount val="1"/>
                <c:pt idx="0">
                  <c:v>Nitrous oxide</c:v>
                </c:pt>
              </c:strCache>
            </c:strRef>
          </c:tx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val>
            <c:numRef>
              <c:f>'Figures 1 &amp; 2'!$B$38:$Q$38</c:f>
              <c:numCache>
                <c:formatCode>0.00</c:formatCode>
                <c:ptCount val="16"/>
                <c:pt idx="0">
                  <c:v>7.8517114999999998E-2</c:v>
                </c:pt>
                <c:pt idx="1">
                  <c:v>8.3953589999999995E-2</c:v>
                </c:pt>
                <c:pt idx="2">
                  <c:v>5.6163570000000003E-2</c:v>
                </c:pt>
                <c:pt idx="3">
                  <c:v>6.6491679999999997E-2</c:v>
                </c:pt>
                <c:pt idx="4">
                  <c:v>4.9138685000000001E-2</c:v>
                </c:pt>
                <c:pt idx="5">
                  <c:v>5.1703884999999998E-2</c:v>
                </c:pt>
                <c:pt idx="6">
                  <c:v>4.2725949999999999E-2</c:v>
                </c:pt>
                <c:pt idx="7">
                  <c:v>4.5438754999999997E-2</c:v>
                </c:pt>
                <c:pt idx="8">
                  <c:v>4.2544159999999998E-2</c:v>
                </c:pt>
                <c:pt idx="9">
                  <c:v>3.4753159999999998E-2</c:v>
                </c:pt>
                <c:pt idx="10">
                  <c:v>2.5485049999999999E-2</c:v>
                </c:pt>
                <c:pt idx="11">
                  <c:v>2.3809190000000001E-2</c:v>
                </c:pt>
                <c:pt idx="12">
                  <c:v>2.5583894999999999E-2</c:v>
                </c:pt>
                <c:pt idx="13">
                  <c:v>1.9489721799999998E-2</c:v>
                </c:pt>
                <c:pt idx="14">
                  <c:v>1.1647197850000001E-2</c:v>
                </c:pt>
                <c:pt idx="15">
                  <c:v>1.3137375E-2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C0-4FBB-9C9A-C7E41F34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967152"/>
        <c:axId val="224472784"/>
      </c:lineChart>
      <c:catAx>
        <c:axId val="176496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9326071651115555"/>
              <c:y val="0.89881593463747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1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472784"/>
        <c:crosses val="autoZero"/>
        <c:auto val="1"/>
        <c:lblAlgn val="ctr"/>
        <c:lblOffset val="100"/>
        <c:noMultiLvlLbl val="0"/>
      </c:catAx>
      <c:valAx>
        <c:axId val="2244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MtCO</a:t>
                </a:r>
                <a:r>
                  <a:rPr lang="en-GB" sz="1200" b="0" i="1" u="none" strike="noStrike" kern="1200" baseline="-25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2</a:t>
                </a:r>
                <a:r>
                  <a:rPr lang="en-GB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e</a:t>
                </a:r>
                <a:endPara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971084965929797E-2"/>
              <c:y val="0.416430852423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200" b="0" i="1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49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1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1200" b="0" i="1" u="none" strike="noStrike" kern="1200" baseline="0">
          <a:solidFill>
            <a:sysClr val="windowText" lastClr="000000">
              <a:lumMod val="65000"/>
              <a:lumOff val="35000"/>
            </a:sysClr>
          </a:solidFill>
          <a:effectLst/>
          <a:latin typeface="+mn-lt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21623900040301E-2"/>
          <c:y val="0.18825702271228412"/>
          <c:w val="0.91280904696596787"/>
          <c:h val="0.64510334839086247"/>
        </c:manualLayout>
      </c:layout>
      <c:lineChart>
        <c:grouping val="standard"/>
        <c:varyColors val="0"/>
        <c:ser>
          <c:idx val="0"/>
          <c:order val="0"/>
          <c:tx>
            <c:strRef>
              <c:f>'Figures 3 &amp; 4'!$A$18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4"/>
            <c:marker>
              <c:symbol val="triangle"/>
              <c:size val="8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22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2-4B5C-97BF-EA7FC83B6976}"/>
              </c:ext>
            </c:extLst>
          </c:dPt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4'!$B$18:$Q$18</c:f>
              <c:numCache>
                <c:formatCode>0%</c:formatCode>
                <c:ptCount val="16"/>
                <c:pt idx="0">
                  <c:v>1</c:v>
                </c:pt>
                <c:pt idx="1">
                  <c:v>0.96706178157321765</c:v>
                </c:pt>
                <c:pt idx="2">
                  <c:v>0.91505979684493621</c:v>
                </c:pt>
                <c:pt idx="3">
                  <c:v>0.99375584033538855</c:v>
                </c:pt>
                <c:pt idx="4">
                  <c:v>0.84980095472154904</c:v>
                </c:pt>
                <c:pt idx="5">
                  <c:v>0.86640280032056993</c:v>
                </c:pt>
                <c:pt idx="6">
                  <c:v>0.7978582312746062</c:v>
                </c:pt>
                <c:pt idx="7">
                  <c:v>0.72390190125924303</c:v>
                </c:pt>
                <c:pt idx="8">
                  <c:v>0.65426680787448832</c:v>
                </c:pt>
                <c:pt idx="9">
                  <c:v>0.46901322396208134</c:v>
                </c:pt>
                <c:pt idx="10">
                  <c:v>0.43458299796248834</c:v>
                </c:pt>
                <c:pt idx="11">
                  <c:v>0.44664389696793871</c:v>
                </c:pt>
                <c:pt idx="12">
                  <c:v>0.4276195568584073</c:v>
                </c:pt>
                <c:pt idx="13">
                  <c:v>0.40124305384078107</c:v>
                </c:pt>
                <c:pt idx="14">
                  <c:v>0.38076291692764014</c:v>
                </c:pt>
                <c:pt idx="15">
                  <c:v>0.39632731156819995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2-4B5C-97BF-EA7FC83B6976}"/>
            </c:ext>
          </c:extLst>
        </c:ser>
        <c:ser>
          <c:idx val="1"/>
          <c:order val="1"/>
          <c:tx>
            <c:strRef>
              <c:f>'Figures 3 &amp; 4'!$A$19</c:f>
              <c:strCache>
                <c:ptCount val="1"/>
                <c:pt idx="0">
                  <c:v>Methane</c:v>
                </c:pt>
              </c:strCache>
            </c:strRef>
          </c:tx>
          <c:spPr>
            <a:ln w="25400" cap="rnd">
              <a:solidFill>
                <a:srgbClr val="009999"/>
              </a:solidFill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4'!$B$19:$Q$19</c:f>
              <c:numCache>
                <c:formatCode>0%</c:formatCode>
                <c:ptCount val="16"/>
                <c:pt idx="0">
                  <c:v>1</c:v>
                </c:pt>
                <c:pt idx="1">
                  <c:v>0.80294927608145061</c:v>
                </c:pt>
                <c:pt idx="2">
                  <c:v>0.72527777699320728</c:v>
                </c:pt>
                <c:pt idx="3">
                  <c:v>0.67697083198070285</c:v>
                </c:pt>
                <c:pt idx="4">
                  <c:v>0.68047504777583045</c:v>
                </c:pt>
                <c:pt idx="5">
                  <c:v>0.67715134833487622</c:v>
                </c:pt>
                <c:pt idx="6">
                  <c:v>0.6656300644076163</c:v>
                </c:pt>
                <c:pt idx="7">
                  <c:v>0.6034056419405921</c:v>
                </c:pt>
                <c:pt idx="8">
                  <c:v>0.53880541457334885</c:v>
                </c:pt>
                <c:pt idx="9">
                  <c:v>0.49396384382046615</c:v>
                </c:pt>
                <c:pt idx="10">
                  <c:v>0.45976585697880568</c:v>
                </c:pt>
                <c:pt idx="11">
                  <c:v>0.39345059708292096</c:v>
                </c:pt>
                <c:pt idx="12">
                  <c:v>0.37774509638012727</c:v>
                </c:pt>
                <c:pt idx="13">
                  <c:v>0.3669698427719934</c:v>
                </c:pt>
                <c:pt idx="14">
                  <c:v>0.34806209257883797</c:v>
                </c:pt>
                <c:pt idx="15">
                  <c:v>0.32827868476468208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2-4B5C-97BF-EA7FC83B6976}"/>
            </c:ext>
          </c:extLst>
        </c:ser>
        <c:ser>
          <c:idx val="2"/>
          <c:order val="2"/>
          <c:tx>
            <c:strRef>
              <c:f>'Figures 3 &amp; 4'!$A$20</c:f>
              <c:strCache>
                <c:ptCount val="1"/>
                <c:pt idx="0">
                  <c:v>Nitrous oxide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00B050"/>
                </a:solidFill>
              </a:ln>
              <a:effectLst/>
            </c:spPr>
          </c:marker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4'!$B$20:$Q$20</c:f>
              <c:numCache>
                <c:formatCode>0%</c:formatCode>
                <c:ptCount val="16"/>
                <c:pt idx="0">
                  <c:v>1</c:v>
                </c:pt>
                <c:pt idx="1">
                  <c:v>1.0692393626536074</c:v>
                </c:pt>
                <c:pt idx="2">
                  <c:v>0.71530353605070696</c:v>
                </c:pt>
                <c:pt idx="3">
                  <c:v>0.84684313732107963</c:v>
                </c:pt>
                <c:pt idx="4">
                  <c:v>0.62583406178385437</c:v>
                </c:pt>
                <c:pt idx="5">
                  <c:v>0.65850464577054313</c:v>
                </c:pt>
                <c:pt idx="6">
                  <c:v>0.54416097687746168</c:v>
                </c:pt>
                <c:pt idx="7">
                  <c:v>0.57871146946751673</c:v>
                </c:pt>
                <c:pt idx="8">
                  <c:v>0.54184568549162815</c:v>
                </c:pt>
                <c:pt idx="9">
                  <c:v>0.44261891181304863</c:v>
                </c:pt>
                <c:pt idx="10">
                  <c:v>0.3245795518594895</c:v>
                </c:pt>
                <c:pt idx="11">
                  <c:v>0.30323567033760729</c:v>
                </c:pt>
                <c:pt idx="12">
                  <c:v>0.32583844936228235</c:v>
                </c:pt>
                <c:pt idx="13">
                  <c:v>0.24822259197883162</c:v>
                </c:pt>
                <c:pt idx="14">
                  <c:v>0.1483396053204451</c:v>
                </c:pt>
                <c:pt idx="15">
                  <c:v>0.16731861582025778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62-4B5C-97BF-EA7FC83B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415663"/>
        <c:axId val="1736414831"/>
      </c:lineChart>
      <c:catAx>
        <c:axId val="173641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6414831"/>
        <c:crosses val="autoZero"/>
        <c:auto val="1"/>
        <c:lblAlgn val="ctr"/>
        <c:lblOffset val="100"/>
        <c:noMultiLvlLbl val="0"/>
      </c:catAx>
      <c:valAx>
        <c:axId val="1736414831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641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'Figures 3 &amp; 4'!$A$21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ln w="25400" cap="rnd">
              <a:solidFill>
                <a:srgbClr val="009999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4'!$B$21:$Q$21</c:f>
              <c:numCache>
                <c:formatCode>0%</c:formatCode>
                <c:ptCount val="16"/>
                <c:pt idx="0">
                  <c:v>1</c:v>
                </c:pt>
                <c:pt idx="1">
                  <c:v>1.093769278223319</c:v>
                </c:pt>
                <c:pt idx="2">
                  <c:v>0.51819864281307837</c:v>
                </c:pt>
                <c:pt idx="3">
                  <c:v>0.90376310919185687</c:v>
                </c:pt>
                <c:pt idx="4">
                  <c:v>1.323257248611968</c:v>
                </c:pt>
                <c:pt idx="5">
                  <c:v>1.6261566933991363</c:v>
                </c:pt>
                <c:pt idx="6">
                  <c:v>2.3318938926588526</c:v>
                </c:pt>
                <c:pt idx="7">
                  <c:v>1.1363355953115362</c:v>
                </c:pt>
                <c:pt idx="8">
                  <c:v>1.5354719309068476</c:v>
                </c:pt>
                <c:pt idx="9">
                  <c:v>1.0697100555212831</c:v>
                </c:pt>
                <c:pt idx="10">
                  <c:v>0.64651449722393584</c:v>
                </c:pt>
                <c:pt idx="11">
                  <c:v>2.1671807526218383</c:v>
                </c:pt>
                <c:pt idx="12">
                  <c:v>0.7791486736582357</c:v>
                </c:pt>
                <c:pt idx="13">
                  <c:v>2.2433066008636646</c:v>
                </c:pt>
                <c:pt idx="14">
                  <c:v>4.7167489204194943</c:v>
                </c:pt>
                <c:pt idx="15">
                  <c:v>0.90623072177668107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AE-4F09-8A78-50849DE86A5E}"/>
            </c:ext>
          </c:extLst>
        </c:ser>
        <c:ser>
          <c:idx val="5"/>
          <c:order val="1"/>
          <c:tx>
            <c:strRef>
              <c:f>'Figures 3 &amp; 4'!$A$22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>
                  <a:alpha val="98000"/>
                </a:schemeClr>
              </a:solidFill>
              <a:ln w="15875">
                <a:solidFill>
                  <a:srgbClr val="00B050"/>
                </a:solidFill>
              </a:ln>
              <a:effectLst/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7413-45A0-B1F8-7A3B0CD33650}"/>
              </c:ext>
            </c:extLst>
          </c:dPt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4'!$B$22:$Q$22</c:f>
              <c:numCache>
                <c:formatCode>0%</c:formatCode>
                <c:ptCount val="16"/>
                <c:pt idx="0">
                  <c:v>1</c:v>
                </c:pt>
                <c:pt idx="1">
                  <c:v>1.6361991493565593</c:v>
                </c:pt>
                <c:pt idx="2">
                  <c:v>0.59932565288999085</c:v>
                </c:pt>
                <c:pt idx="3">
                  <c:v>0.218842147922446</c:v>
                </c:pt>
                <c:pt idx="4">
                  <c:v>0.39036264919349889</c:v>
                </c:pt>
                <c:pt idx="5">
                  <c:v>0.4216375090911324</c:v>
                </c:pt>
                <c:pt idx="6">
                  <c:v>0.58494358380966549</c:v>
                </c:pt>
                <c:pt idx="7">
                  <c:v>1.1521210822848114</c:v>
                </c:pt>
                <c:pt idx="8">
                  <c:v>0.56360244904531165</c:v>
                </c:pt>
                <c:pt idx="9">
                  <c:v>0.61545431100473891</c:v>
                </c:pt>
                <c:pt idx="10">
                  <c:v>0.59430420941602524</c:v>
                </c:pt>
                <c:pt idx="11">
                  <c:v>0.60284612141249927</c:v>
                </c:pt>
                <c:pt idx="12">
                  <c:v>0.53830419849984379</c:v>
                </c:pt>
                <c:pt idx="13">
                  <c:v>0.54691024306242564</c:v>
                </c:pt>
                <c:pt idx="14">
                  <c:v>0.62730382598515122</c:v>
                </c:pt>
                <c:pt idx="15">
                  <c:v>0.62279544304004741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AE-4F09-8A78-50849DE86A5E}"/>
            </c:ext>
          </c:extLst>
        </c:ser>
        <c:ser>
          <c:idx val="0"/>
          <c:order val="2"/>
          <c:tx>
            <c:strRef>
              <c:f>'Figures 3 &amp; 4'!$A$23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numRef>
              <c:f>'Figures 3 &amp; 4'!$B$17:$Q$17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'Figures 3 &amp; 4'!$B$23:$Q$23</c:f>
              <c:numCache>
                <c:formatCode>0%</c:formatCode>
                <c:ptCount val="16"/>
                <c:pt idx="0">
                  <c:v>1</c:v>
                </c:pt>
                <c:pt idx="1">
                  <c:v>1.7941125239505311</c:v>
                </c:pt>
                <c:pt idx="2">
                  <c:v>0.32746908204145619</c:v>
                </c:pt>
                <c:pt idx="3">
                  <c:v>0.36056436160947569</c:v>
                </c:pt>
                <c:pt idx="4">
                  <c:v>0.49468733670092319</c:v>
                </c:pt>
                <c:pt idx="5">
                  <c:v>0.52952447308831208</c:v>
                </c:pt>
                <c:pt idx="6">
                  <c:v>0.4197874934680369</c:v>
                </c:pt>
                <c:pt idx="7">
                  <c:v>0.30935377112001389</c:v>
                </c:pt>
                <c:pt idx="8">
                  <c:v>0.13447134645532138</c:v>
                </c:pt>
                <c:pt idx="9">
                  <c:v>0.22226093015154152</c:v>
                </c:pt>
                <c:pt idx="10">
                  <c:v>0.23323462811356907</c:v>
                </c:pt>
                <c:pt idx="11">
                  <c:v>0.18655286535446786</c:v>
                </c:pt>
                <c:pt idx="12">
                  <c:v>0.38407942867096323</c:v>
                </c:pt>
                <c:pt idx="13">
                  <c:v>0.39505312663299075</c:v>
                </c:pt>
                <c:pt idx="14">
                  <c:v>0.38686639958195435</c:v>
                </c:pt>
                <c:pt idx="15">
                  <c:v>0.4003135342274865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E-4F09-8A78-50849DE86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19247"/>
        <c:axId val="195115919"/>
      </c:lineChart>
      <c:catAx>
        <c:axId val="19511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115919"/>
        <c:crosses val="autoZero"/>
        <c:auto val="1"/>
        <c:lblAlgn val="ctr"/>
        <c:lblOffset val="100"/>
        <c:noMultiLvlLbl val="0"/>
      </c:catAx>
      <c:valAx>
        <c:axId val="19511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11924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35289820985459E-2"/>
          <c:y val="9.0786332919238696E-2"/>
          <c:w val="0.89479960646406598"/>
          <c:h val="0.6111960121495291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5'!$I$27</c:f>
              <c:strCache>
                <c:ptCount val="1"/>
                <c:pt idx="0">
                  <c:v>SPRI Greenhouse gases(kgCO2e)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'Figure 5'!$A$28:$B$45</c:f>
              <c:multiLvlStrCache>
                <c:ptCount val="1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2021</c:v>
                  </c:pt>
                  <c:pt idx="17">
                    <c:v>2022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5'!$I$28:$I$45</c:f>
              <c:numCache>
                <c:formatCode>#,##0</c:formatCode>
                <c:ptCount val="18"/>
                <c:pt idx="0">
                  <c:v>4695044510.8475218</c:v>
                </c:pt>
                <c:pt idx="1">
                  <c:v>5034132463.0012493</c:v>
                </c:pt>
                <c:pt idx="2">
                  <c:v>68136865.353028506</c:v>
                </c:pt>
                <c:pt idx="3">
                  <c:v>54949061.240000002</c:v>
                </c:pt>
                <c:pt idx="4">
                  <c:v>716503663</c:v>
                </c:pt>
                <c:pt idx="5">
                  <c:v>668040834.37</c:v>
                </c:pt>
                <c:pt idx="6">
                  <c:v>1551032701.5778158</c:v>
                </c:pt>
                <c:pt idx="7">
                  <c:v>1559082135.5700002</c:v>
                </c:pt>
                <c:pt idx="8">
                  <c:v>2637593856.1518798</c:v>
                </c:pt>
                <c:pt idx="9">
                  <c:v>2786228518</c:v>
                </c:pt>
                <c:pt idx="10">
                  <c:v>841390463.11000001</c:v>
                </c:pt>
                <c:pt idx="11">
                  <c:v>771561141.13</c:v>
                </c:pt>
                <c:pt idx="12">
                  <c:v>18445411.656000003</c:v>
                </c:pt>
                <c:pt idx="13">
                  <c:v>16130621.359999999</c:v>
                </c:pt>
                <c:pt idx="14">
                  <c:v>413394028.62</c:v>
                </c:pt>
                <c:pt idx="15">
                  <c:v>351143047</c:v>
                </c:pt>
                <c:pt idx="16">
                  <c:v>12229000</c:v>
                </c:pt>
                <c:pt idx="17">
                  <c:v>10920000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E-4AA0-8DEF-C1207089B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021871"/>
        <c:axId val="363022703"/>
        <c:extLst/>
      </c:barChart>
      <c:catAx>
        <c:axId val="36302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3022703"/>
        <c:crosses val="autoZero"/>
        <c:auto val="1"/>
        <c:lblAlgn val="ctr"/>
        <c:lblOffset val="100"/>
        <c:noMultiLvlLbl val="0"/>
      </c:catAx>
      <c:valAx>
        <c:axId val="363022703"/>
        <c:scaling>
          <c:orientation val="minMax"/>
          <c:max val="6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302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54261966964599E-2"/>
          <c:y val="5.405024856937346E-2"/>
          <c:w val="0.92930280825345968"/>
          <c:h val="0.683855912513765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6'!$C$21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6'!$A$22:$B$29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2 - Production and processing of metals</c:v>
                  </c:pt>
                  <c:pt idx="2">
                    <c:v>4 - Chemical industry</c:v>
                  </c:pt>
                  <c:pt idx="4">
                    <c:v>8 - Animal and vegetable products from the food and beverage sector</c:v>
                  </c:pt>
                  <c:pt idx="6">
                    <c:v>9 - Other activities</c:v>
                  </c:pt>
                </c:lvl>
              </c:multiLvlStrCache>
            </c:multiLvlStrRef>
          </c:cat>
          <c:val>
            <c:numRef>
              <c:f>'Figure 6'!$C$22:$C$29</c:f>
              <c:numCache>
                <c:formatCode>#,##0</c:formatCode>
                <c:ptCount val="8"/>
                <c:pt idx="2">
                  <c:v>6680500</c:v>
                </c:pt>
                <c:pt idx="3">
                  <c:v>2728000</c:v>
                </c:pt>
                <c:pt idx="4">
                  <c:v>86206040</c:v>
                </c:pt>
                <c:pt idx="5">
                  <c:v>15487600</c:v>
                </c:pt>
                <c:pt idx="6">
                  <c:v>1922000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C6-4959-ADBB-8102C42BF0AF}"/>
            </c:ext>
          </c:extLst>
        </c:ser>
        <c:ser>
          <c:idx val="3"/>
          <c:order val="1"/>
          <c:tx>
            <c:strRef>
              <c:f>'Figure 6'!$D$21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6'!$A$22:$B$29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2 - Production and processing of metals</c:v>
                  </c:pt>
                  <c:pt idx="2">
                    <c:v>4 - Chemical industry</c:v>
                  </c:pt>
                  <c:pt idx="4">
                    <c:v>8 - Animal and vegetable products from the food and beverage sector</c:v>
                  </c:pt>
                  <c:pt idx="6">
                    <c:v>9 - Other activities</c:v>
                  </c:pt>
                </c:lvl>
              </c:multiLvlStrCache>
            </c:multiLvlStrRef>
          </c:cat>
          <c:val>
            <c:numRef>
              <c:f>'Figure 6'!$D$22:$D$29</c:f>
              <c:numCache>
                <c:formatCode>#,##0</c:formatCode>
                <c:ptCount val="8"/>
                <c:pt idx="0">
                  <c:v>6748800</c:v>
                </c:pt>
                <c:pt idx="1">
                  <c:v>4351200</c:v>
                </c:pt>
                <c:pt idx="2">
                  <c:v>44280564</c:v>
                </c:pt>
                <c:pt idx="3">
                  <c:v>46311420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5-408D-B087-9D0F29F3719E}"/>
            </c:ext>
          </c:extLst>
        </c:ser>
        <c:ser>
          <c:idx val="4"/>
          <c:order val="2"/>
          <c:tx>
            <c:strRef>
              <c:f>'Figure 6'!$E$21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6'!$A$22:$B$29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2 - Production and processing of metals</c:v>
                  </c:pt>
                  <c:pt idx="2">
                    <c:v>4 - Chemical industry</c:v>
                  </c:pt>
                  <c:pt idx="4">
                    <c:v>8 - Animal and vegetable products from the food and beverage sector</c:v>
                  </c:pt>
                  <c:pt idx="6">
                    <c:v>9 - Other activities</c:v>
                  </c:pt>
                </c:lvl>
              </c:multiLvlStrCache>
            </c:multiLvlStrRef>
          </c:cat>
          <c:val>
            <c:numRef>
              <c:f>'Figure 6'!$E$22:$E$29</c:f>
              <c:numCache>
                <c:formatCode>#,##0</c:formatCode>
                <c:ptCount val="8"/>
                <c:pt idx="2">
                  <c:v>5219350</c:v>
                </c:pt>
                <c:pt idx="3">
                  <c:v>5400770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5-408D-B087-9D0F29F371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2805536"/>
        <c:axId val="772808032"/>
      </c:barChart>
      <c:catAx>
        <c:axId val="7728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808032"/>
        <c:crosses val="autoZero"/>
        <c:auto val="1"/>
        <c:lblAlgn val="ctr"/>
        <c:lblOffset val="100"/>
        <c:noMultiLvlLbl val="0"/>
      </c:catAx>
      <c:valAx>
        <c:axId val="7728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8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7'!$C$3</c:f>
              <c:strCache>
                <c:ptCount val="1"/>
                <c:pt idx="0">
                  <c:v>ART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'Figure 7'!$A$4:$B$21</c:f>
              <c:multiLvlStrCache>
                <c:ptCount val="18"/>
                <c:lvl>
                  <c:pt idx="0">
                    <c:v>Air</c:v>
                  </c:pt>
                  <c:pt idx="1">
                    <c:v>Water</c:v>
                  </c:pt>
                  <c:pt idx="2">
                    <c:v>Air</c:v>
                  </c:pt>
                  <c:pt idx="3">
                    <c:v>Water</c:v>
                  </c:pt>
                  <c:pt idx="4">
                    <c:v>Air</c:v>
                  </c:pt>
                  <c:pt idx="5">
                    <c:v>Water</c:v>
                  </c:pt>
                  <c:pt idx="6">
                    <c:v>Air</c:v>
                  </c:pt>
                  <c:pt idx="7">
                    <c:v>Water</c:v>
                  </c:pt>
                  <c:pt idx="8">
                    <c:v>Air</c:v>
                  </c:pt>
                  <c:pt idx="9">
                    <c:v>Water</c:v>
                  </c:pt>
                  <c:pt idx="10">
                    <c:v>Air</c:v>
                  </c:pt>
                  <c:pt idx="11">
                    <c:v>Water</c:v>
                  </c:pt>
                  <c:pt idx="12">
                    <c:v>Air</c:v>
                  </c:pt>
                  <c:pt idx="13">
                    <c:v>Water</c:v>
                  </c:pt>
                  <c:pt idx="14">
                    <c:v>Air</c:v>
                  </c:pt>
                  <c:pt idx="15">
                    <c:v>Water</c:v>
                  </c:pt>
                  <c:pt idx="16">
                    <c:v>Air</c:v>
                  </c:pt>
                  <c:pt idx="17">
                    <c:v>Water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7'!$C$4:$C$21</c:f>
              <c:numCache>
                <c:formatCode>#,##0</c:formatCode>
                <c:ptCount val="18"/>
                <c:pt idx="0">
                  <c:v>97</c:v>
                </c:pt>
                <c:pt idx="1">
                  <c:v>24</c:v>
                </c:pt>
                <c:pt idx="2">
                  <c:v>5</c:v>
                </c:pt>
                <c:pt idx="4">
                  <c:v>43</c:v>
                </c:pt>
                <c:pt idx="6">
                  <c:v>46</c:v>
                </c:pt>
                <c:pt idx="7">
                  <c:v>36</c:v>
                </c:pt>
                <c:pt idx="8">
                  <c:v>187</c:v>
                </c:pt>
                <c:pt idx="9">
                  <c:v>1293</c:v>
                </c:pt>
                <c:pt idx="10">
                  <c:v>37</c:v>
                </c:pt>
                <c:pt idx="11">
                  <c:v>1</c:v>
                </c:pt>
                <c:pt idx="12">
                  <c:v>135</c:v>
                </c:pt>
                <c:pt idx="13">
                  <c:v>771</c:v>
                </c:pt>
                <c:pt idx="14">
                  <c:v>11</c:v>
                </c:pt>
                <c:pt idx="15">
                  <c:v>20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0-4466-B684-AD014A73167A}"/>
            </c:ext>
          </c:extLst>
        </c:ser>
        <c:ser>
          <c:idx val="1"/>
          <c:order val="1"/>
          <c:tx>
            <c:strRef>
              <c:f>'Figure 7'!$D$3</c:f>
              <c:strCache>
                <c:ptCount val="1"/>
                <c:pt idx="0">
                  <c:v>BRT</c:v>
                </c:pt>
              </c:strCache>
            </c:strRef>
          </c:tx>
          <c:spPr>
            <a:pattFill prst="pct5">
              <a:fgClr>
                <a:schemeClr val="accent1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f>'Figure 7'!$A$4:$B$21</c:f>
              <c:multiLvlStrCache>
                <c:ptCount val="18"/>
                <c:lvl>
                  <c:pt idx="0">
                    <c:v>Air</c:v>
                  </c:pt>
                  <c:pt idx="1">
                    <c:v>Water</c:v>
                  </c:pt>
                  <c:pt idx="2">
                    <c:v>Air</c:v>
                  </c:pt>
                  <c:pt idx="3">
                    <c:v>Water</c:v>
                  </c:pt>
                  <c:pt idx="4">
                    <c:v>Air</c:v>
                  </c:pt>
                  <c:pt idx="5">
                    <c:v>Water</c:v>
                  </c:pt>
                  <c:pt idx="6">
                    <c:v>Air</c:v>
                  </c:pt>
                  <c:pt idx="7">
                    <c:v>Water</c:v>
                  </c:pt>
                  <c:pt idx="8">
                    <c:v>Air</c:v>
                  </c:pt>
                  <c:pt idx="9">
                    <c:v>Water</c:v>
                  </c:pt>
                  <c:pt idx="10">
                    <c:v>Air</c:v>
                  </c:pt>
                  <c:pt idx="11">
                    <c:v>Water</c:v>
                  </c:pt>
                  <c:pt idx="12">
                    <c:v>Air</c:v>
                  </c:pt>
                  <c:pt idx="13">
                    <c:v>Water</c:v>
                  </c:pt>
                  <c:pt idx="14">
                    <c:v>Air</c:v>
                  </c:pt>
                  <c:pt idx="15">
                    <c:v>Water</c:v>
                  </c:pt>
                  <c:pt idx="16">
                    <c:v>Air</c:v>
                  </c:pt>
                  <c:pt idx="17">
                    <c:v>Water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7'!$D$4:$D$21</c:f>
              <c:numCache>
                <c:formatCode>#,##0</c:formatCode>
                <c:ptCount val="18"/>
                <c:pt idx="0">
                  <c:v>244</c:v>
                </c:pt>
                <c:pt idx="1">
                  <c:v>157</c:v>
                </c:pt>
                <c:pt idx="2">
                  <c:v>95</c:v>
                </c:pt>
                <c:pt idx="3">
                  <c:v>31</c:v>
                </c:pt>
                <c:pt idx="4">
                  <c:v>59</c:v>
                </c:pt>
                <c:pt idx="6">
                  <c:v>298</c:v>
                </c:pt>
                <c:pt idx="7">
                  <c:v>164</c:v>
                </c:pt>
                <c:pt idx="8">
                  <c:v>1851</c:v>
                </c:pt>
                <c:pt idx="9">
                  <c:v>1976</c:v>
                </c:pt>
                <c:pt idx="10">
                  <c:v>115</c:v>
                </c:pt>
                <c:pt idx="11">
                  <c:v>62</c:v>
                </c:pt>
                <c:pt idx="12">
                  <c:v>420</c:v>
                </c:pt>
                <c:pt idx="13">
                  <c:v>2621</c:v>
                </c:pt>
                <c:pt idx="14">
                  <c:v>265</c:v>
                </c:pt>
                <c:pt idx="15">
                  <c:v>92</c:v>
                </c:pt>
                <c:pt idx="16">
                  <c:v>38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0-4466-B684-AD014A731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543951"/>
        <c:axId val="1657544783"/>
      </c:barChart>
      <c:catAx>
        <c:axId val="165754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7544783"/>
        <c:crosses val="autoZero"/>
        <c:auto val="1"/>
        <c:lblAlgn val="ctr"/>
        <c:lblOffset val="100"/>
        <c:noMultiLvlLbl val="0"/>
      </c:catAx>
      <c:valAx>
        <c:axId val="165754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75439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468842</xdr:colOff>
      <xdr:row>44</xdr:row>
      <xdr:rowOff>0</xdr:rowOff>
    </xdr:from>
    <xdr:to>
      <xdr:col>8</xdr:col>
      <xdr:colOff>515056</xdr:colOff>
      <xdr:row>67</xdr:row>
      <xdr:rowOff>10583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285C2A-7B73-48C1-B626-D0C7BD545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18</xdr:col>
      <xdr:colOff>497417</xdr:colOff>
      <xdr:row>67</xdr:row>
      <xdr:rowOff>10583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74603F-1CCB-48E7-95E7-8C8F25916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67203</xdr:rowOff>
    </xdr:from>
    <xdr:to>
      <xdr:col>5</xdr:col>
      <xdr:colOff>196851</xdr:colOff>
      <xdr:row>58</xdr:row>
      <xdr:rowOff>169333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33488-175A-4407-9AFD-6F4323735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494242</xdr:colOff>
      <xdr:row>39</xdr:row>
      <xdr:rowOff>74611</xdr:rowOff>
    </xdr:from>
    <xdr:to>
      <xdr:col>12</xdr:col>
      <xdr:colOff>10584</xdr:colOff>
      <xdr:row>58</xdr:row>
      <xdr:rowOff>144990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97B70-8E51-40DE-8A29-BCCC0618D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1345408</xdr:colOff>
      <xdr:row>49</xdr:row>
      <xdr:rowOff>80962</xdr:rowOff>
    </xdr:from>
    <xdr:to>
      <xdr:col>9</xdr:col>
      <xdr:colOff>350045</xdr:colOff>
      <xdr:row>82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0B3454-0F63-43D7-BD6C-919562575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267757</xdr:colOff>
      <xdr:row>32</xdr:row>
      <xdr:rowOff>45508</xdr:rowOff>
    </xdr:from>
    <xdr:to>
      <xdr:col>5</xdr:col>
      <xdr:colOff>193674</xdr:colOff>
      <xdr:row>54</xdr:row>
      <xdr:rowOff>27517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DFBC2B-DC7D-4E5D-B5B9-0D918D645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370417</xdr:colOff>
      <xdr:row>3</xdr:row>
      <xdr:rowOff>1</xdr:rowOff>
    </xdr:from>
    <xdr:to>
      <xdr:col>21</xdr:col>
      <xdr:colOff>359833</xdr:colOff>
      <xdr:row>30</xdr:row>
      <xdr:rowOff>137583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1F7FDC-1EC2-442F-ACD6-592027662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workbookViewId="0">
      <selection activeCell="C16" sqref="C16"/>
    </sheetView>
  </sheetViews>
  <sheetFormatPr defaultColWidth="9.140625" defaultRowHeight="14.45"/>
  <cols>
    <col min="1" max="1" width="7.42578125" style="31" customWidth="1"/>
    <col min="2" max="2" width="8" style="31" customWidth="1"/>
    <col min="3" max="3" width="126.28515625" style="32" bestFit="1" customWidth="1"/>
    <col min="4" max="16384" width="9.140625" style="32"/>
  </cols>
  <sheetData>
    <row r="1" spans="1:3" ht="21">
      <c r="A1" s="33" t="s">
        <v>0</v>
      </c>
    </row>
    <row r="2" spans="1:3">
      <c r="A2" s="34" t="s">
        <v>1</v>
      </c>
    </row>
    <row r="3" spans="1:3">
      <c r="A3" s="34" t="s">
        <v>2</v>
      </c>
    </row>
    <row r="6" spans="1:3">
      <c r="A6" s="35" t="s">
        <v>3</v>
      </c>
      <c r="B6" s="35" t="s">
        <v>4</v>
      </c>
      <c r="C6" s="36" t="s">
        <v>5</v>
      </c>
    </row>
    <row r="7" spans="1:3">
      <c r="A7" s="35">
        <v>1</v>
      </c>
      <c r="B7" s="35"/>
      <c r="C7" s="32" t="s">
        <v>6</v>
      </c>
    </row>
    <row r="8" spans="1:3">
      <c r="A8" s="35">
        <v>2</v>
      </c>
      <c r="B8" s="35"/>
      <c r="C8" s="32" t="s">
        <v>7</v>
      </c>
    </row>
    <row r="9" spans="1:3">
      <c r="A9" s="35">
        <v>3</v>
      </c>
      <c r="B9" s="35"/>
      <c r="C9" s="32" t="s">
        <v>8</v>
      </c>
    </row>
    <row r="10" spans="1:3">
      <c r="A10" s="35">
        <v>4</v>
      </c>
      <c r="B10" s="35"/>
      <c r="C10" s="32" t="s">
        <v>9</v>
      </c>
    </row>
    <row r="11" spans="1:3">
      <c r="A11" s="35">
        <v>5</v>
      </c>
      <c r="B11" s="35"/>
      <c r="C11" s="32" t="s">
        <v>10</v>
      </c>
    </row>
    <row r="12" spans="1:3" ht="16.5">
      <c r="A12" s="35"/>
      <c r="B12" s="35">
        <v>1</v>
      </c>
      <c r="C12" s="32" t="s">
        <v>11</v>
      </c>
    </row>
    <row r="13" spans="1:3" ht="29.1">
      <c r="A13" s="35"/>
      <c r="B13" s="63">
        <v>2</v>
      </c>
      <c r="C13" s="62" t="s">
        <v>12</v>
      </c>
    </row>
    <row r="14" spans="1:3">
      <c r="A14" s="35"/>
      <c r="B14" s="35" t="s">
        <v>13</v>
      </c>
      <c r="C14" s="32" t="s">
        <v>14</v>
      </c>
    </row>
    <row r="15" spans="1:3" ht="16.5">
      <c r="A15" s="35"/>
      <c r="B15" s="35">
        <v>5</v>
      </c>
      <c r="C15" s="32" t="s">
        <v>15</v>
      </c>
    </row>
    <row r="16" spans="1:3">
      <c r="A16" s="35"/>
      <c r="B16" s="35">
        <v>6</v>
      </c>
      <c r="C16" s="32" t="s">
        <v>16</v>
      </c>
    </row>
    <row r="17" spans="1:3">
      <c r="A17" s="35">
        <v>6</v>
      </c>
      <c r="B17" s="35"/>
      <c r="C17" s="32" t="s">
        <v>17</v>
      </c>
    </row>
    <row r="18" spans="1:3">
      <c r="A18" s="35"/>
      <c r="B18" s="35">
        <v>7</v>
      </c>
      <c r="C18" s="32" t="s">
        <v>18</v>
      </c>
    </row>
    <row r="19" spans="1:3">
      <c r="A19" s="35">
        <v>7</v>
      </c>
      <c r="B19" s="35"/>
      <c r="C19" s="32" t="s">
        <v>19</v>
      </c>
    </row>
    <row r="20" spans="1:3">
      <c r="A20" s="35">
        <v>8</v>
      </c>
      <c r="B20" s="35"/>
      <c r="C20" s="32" t="s">
        <v>20</v>
      </c>
    </row>
    <row r="21" spans="1:3">
      <c r="A21" s="32"/>
      <c r="B21" s="32"/>
    </row>
    <row r="24" spans="1:3">
      <c r="B24" s="32"/>
    </row>
    <row r="27" spans="1:3">
      <c r="A27" s="32"/>
      <c r="B27" s="32"/>
    </row>
    <row r="30" spans="1:3">
      <c r="A30" s="32"/>
      <c r="B30" s="3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099-BC6F-42C1-B609-D29AB4762316}">
  <sheetPr>
    <tabColor theme="4" tint="0.39997558519241921"/>
  </sheetPr>
  <dimension ref="A1:X44"/>
  <sheetViews>
    <sheetView zoomScale="90" zoomScaleNormal="90" workbookViewId="0">
      <selection activeCell="G1" sqref="G1"/>
    </sheetView>
  </sheetViews>
  <sheetFormatPr defaultRowHeight="14.45"/>
  <cols>
    <col min="1" max="1" width="35.5703125" bestFit="1" customWidth="1"/>
    <col min="2" max="5" width="14.85546875" customWidth="1"/>
    <col min="6" max="15" width="14.85546875" bestFit="1" customWidth="1"/>
    <col min="16" max="16" width="15" customWidth="1"/>
    <col min="17" max="17" width="19.42578125" customWidth="1"/>
    <col min="18" max="18" width="19.7109375" customWidth="1"/>
    <col min="20" max="20" width="24.28515625" bestFit="1" customWidth="1"/>
    <col min="21" max="21" width="10.42578125" bestFit="1" customWidth="1"/>
    <col min="22" max="22" width="19.5703125" customWidth="1"/>
    <col min="23" max="23" width="14.42578125" customWidth="1"/>
    <col min="24" max="24" width="18.85546875" bestFit="1" customWidth="1"/>
  </cols>
  <sheetData>
    <row r="1" spans="1:24" ht="18.600000000000001">
      <c r="A1" s="100" t="s">
        <v>387</v>
      </c>
      <c r="G1" s="101"/>
    </row>
    <row r="2" spans="1:24">
      <c r="Q2" s="50"/>
      <c r="V2" s="55" t="s">
        <v>388</v>
      </c>
      <c r="W2" s="56"/>
      <c r="X2" s="57"/>
    </row>
    <row r="3" spans="1:24" s="39" customFormat="1" ht="18.600000000000001">
      <c r="A3" s="229" t="s">
        <v>389</v>
      </c>
      <c r="B3" s="37" t="s">
        <v>390</v>
      </c>
      <c r="C3" s="37"/>
      <c r="D3" s="37"/>
      <c r="E3" s="37"/>
      <c r="F3" s="40" t="s">
        <v>391</v>
      </c>
      <c r="G3" s="40"/>
      <c r="H3" s="40"/>
      <c r="I3" s="40"/>
      <c r="J3" s="40"/>
      <c r="K3" s="40"/>
      <c r="L3" s="40"/>
      <c r="M3" s="40" t="s">
        <v>392</v>
      </c>
      <c r="V3" s="58" t="s">
        <v>393</v>
      </c>
      <c r="W3" s="37" t="s">
        <v>394</v>
      </c>
      <c r="X3" s="66" t="s">
        <v>395</v>
      </c>
    </row>
    <row r="4" spans="1:24" s="40" customFormat="1">
      <c r="A4" s="40" t="s">
        <v>396</v>
      </c>
      <c r="B4" s="37">
        <v>2007</v>
      </c>
      <c r="C4" s="37">
        <v>2008</v>
      </c>
      <c r="D4" s="37">
        <v>2009</v>
      </c>
      <c r="E4" s="37">
        <v>2010</v>
      </c>
      <c r="F4" s="60">
        <v>2011</v>
      </c>
      <c r="G4" s="60">
        <v>2012</v>
      </c>
      <c r="H4" s="60">
        <v>2013</v>
      </c>
      <c r="I4" s="60">
        <v>2014</v>
      </c>
      <c r="J4" s="60">
        <v>2015</v>
      </c>
      <c r="K4" s="60">
        <v>2016</v>
      </c>
      <c r="L4" s="60">
        <v>2017</v>
      </c>
      <c r="M4" s="60">
        <v>2018</v>
      </c>
      <c r="N4" s="60">
        <v>2019</v>
      </c>
      <c r="O4" s="60">
        <v>2020</v>
      </c>
      <c r="P4" s="60">
        <v>2021</v>
      </c>
      <c r="Q4" s="60">
        <v>2022</v>
      </c>
      <c r="R4" s="110" t="s">
        <v>397</v>
      </c>
      <c r="S4" s="60"/>
      <c r="V4" s="59" t="s">
        <v>85</v>
      </c>
      <c r="W4" t="s">
        <v>398</v>
      </c>
      <c r="X4" s="80">
        <v>1</v>
      </c>
    </row>
    <row r="5" spans="1:24" s="39" customFormat="1">
      <c r="A5" s="39" t="s">
        <v>399</v>
      </c>
      <c r="B5" s="5">
        <v>26529142881.919998</v>
      </c>
      <c r="C5" s="5">
        <v>25655320179</v>
      </c>
      <c r="D5" s="5">
        <v>24275752096</v>
      </c>
      <c r="E5" s="5">
        <v>26363490678</v>
      </c>
      <c r="F5" s="5">
        <v>22544490949</v>
      </c>
      <c r="G5" s="5">
        <v>22984923683</v>
      </c>
      <c r="H5" s="5">
        <v>21166495017</v>
      </c>
      <c r="I5" s="5">
        <v>19204496971</v>
      </c>
      <c r="J5" s="5">
        <v>17357137629</v>
      </c>
      <c r="K5" s="5">
        <v>12442518832</v>
      </c>
      <c r="L5" s="5">
        <v>11529114447</v>
      </c>
      <c r="M5" s="5">
        <v>11849079760</v>
      </c>
      <c r="N5" s="5">
        <v>11344380323</v>
      </c>
      <c r="O5" s="5">
        <v>10644634305.719999</v>
      </c>
      <c r="P5" s="5">
        <v>10101313827.309999</v>
      </c>
      <c r="Q5" s="5">
        <v>10514223876.6</v>
      </c>
      <c r="R5" s="111">
        <f>(Q5-P5)/P5</f>
        <v>4.0876865757170491E-2</v>
      </c>
      <c r="V5" s="59" t="s">
        <v>59</v>
      </c>
      <c r="W5" t="s">
        <v>400</v>
      </c>
      <c r="X5" s="80">
        <v>28</v>
      </c>
    </row>
    <row r="6" spans="1:24" s="39" customFormat="1">
      <c r="A6" s="39" t="s">
        <v>401</v>
      </c>
      <c r="B6" s="5">
        <v>70774750.900000006</v>
      </c>
      <c r="C6" s="5">
        <v>56828535</v>
      </c>
      <c r="D6" s="5">
        <v>51331354</v>
      </c>
      <c r="E6" s="5">
        <v>47912442</v>
      </c>
      <c r="F6" s="5">
        <v>48160452</v>
      </c>
      <c r="G6" s="5">
        <v>47925218</v>
      </c>
      <c r="H6" s="5">
        <v>47109802</v>
      </c>
      <c r="I6" s="5">
        <v>42705884</v>
      </c>
      <c r="J6" s="5">
        <v>38133819</v>
      </c>
      <c r="K6" s="5">
        <v>34960168</v>
      </c>
      <c r="L6" s="5">
        <v>32539814</v>
      </c>
      <c r="M6" s="5">
        <v>27846368</v>
      </c>
      <c r="N6" s="5">
        <v>26734815.100000001</v>
      </c>
      <c r="O6" s="5">
        <v>25972199.210000001</v>
      </c>
      <c r="P6" s="5">
        <v>24634007.899999999</v>
      </c>
      <c r="Q6" s="5">
        <v>23233842.140000001</v>
      </c>
      <c r="R6" s="111">
        <f t="shared" ref="R6:R7" si="0">(Q6-P6)/P6</f>
        <v>-5.6838731467647133E-2</v>
      </c>
      <c r="V6" s="59" t="s">
        <v>66</v>
      </c>
      <c r="W6" t="s">
        <v>402</v>
      </c>
      <c r="X6" s="80">
        <v>265</v>
      </c>
    </row>
    <row r="7" spans="1:24" s="39" customFormat="1">
      <c r="A7" s="39" t="s">
        <v>403</v>
      </c>
      <c r="B7" s="5">
        <v>296291</v>
      </c>
      <c r="C7" s="5">
        <v>316806</v>
      </c>
      <c r="D7" s="5">
        <v>211938</v>
      </c>
      <c r="E7" s="5">
        <v>250912</v>
      </c>
      <c r="F7" s="5">
        <v>185429</v>
      </c>
      <c r="G7" s="5">
        <v>195109</v>
      </c>
      <c r="H7" s="5">
        <v>161230</v>
      </c>
      <c r="I7" s="5">
        <v>171467</v>
      </c>
      <c r="J7" s="5">
        <v>160544</v>
      </c>
      <c r="K7" s="5">
        <v>131144</v>
      </c>
      <c r="L7" s="5">
        <v>96170</v>
      </c>
      <c r="M7" s="5">
        <v>89846</v>
      </c>
      <c r="N7" s="5">
        <v>96543</v>
      </c>
      <c r="O7" s="5">
        <v>73546.12</v>
      </c>
      <c r="P7" s="5">
        <v>43951.69</v>
      </c>
      <c r="Q7" s="5">
        <v>49575</v>
      </c>
      <c r="R7" s="111">
        <f t="shared" si="0"/>
        <v>0.12794297557158774</v>
      </c>
      <c r="V7" s="59" t="s">
        <v>76</v>
      </c>
      <c r="W7" t="s">
        <v>404</v>
      </c>
      <c r="X7" s="67">
        <v>23500</v>
      </c>
    </row>
    <row r="8" spans="1:24" s="39" customFormat="1">
      <c r="A8" s="39" t="s">
        <v>53</v>
      </c>
      <c r="B8" s="5">
        <v>1621</v>
      </c>
      <c r="C8" s="5">
        <v>1773</v>
      </c>
      <c r="D8" s="5">
        <v>840</v>
      </c>
      <c r="E8" s="5">
        <v>1465</v>
      </c>
      <c r="F8" s="5">
        <v>2145</v>
      </c>
      <c r="G8" s="5">
        <v>2636</v>
      </c>
      <c r="H8" s="5">
        <v>3780</v>
      </c>
      <c r="I8" s="5">
        <v>1842</v>
      </c>
      <c r="J8" s="5">
        <v>2489</v>
      </c>
      <c r="K8" s="5">
        <v>1734</v>
      </c>
      <c r="L8" s="5">
        <v>1048</v>
      </c>
      <c r="M8" s="5">
        <v>3513</v>
      </c>
      <c r="N8" s="5">
        <v>1263</v>
      </c>
      <c r="O8" s="5">
        <v>3636.4</v>
      </c>
      <c r="P8" s="5">
        <v>7645.85</v>
      </c>
      <c r="Q8" s="5">
        <v>1469</v>
      </c>
      <c r="R8" s="111">
        <f>(Q8-P8)/P8</f>
        <v>-0.80786962862206291</v>
      </c>
      <c r="V8" s="192" t="s">
        <v>53</v>
      </c>
      <c r="W8" s="32" t="s">
        <v>405</v>
      </c>
      <c r="X8" s="193">
        <v>12400</v>
      </c>
    </row>
    <row r="9" spans="1:24" s="39" customFormat="1">
      <c r="A9" s="39" t="s">
        <v>71</v>
      </c>
      <c r="B9" s="5">
        <v>7328.57</v>
      </c>
      <c r="C9" s="5">
        <v>11991</v>
      </c>
      <c r="D9" s="5">
        <v>4392.2</v>
      </c>
      <c r="E9" s="5">
        <v>1603.8</v>
      </c>
      <c r="F9" s="5">
        <v>2860.8</v>
      </c>
      <c r="G9" s="5">
        <v>3090</v>
      </c>
      <c r="H9" s="5">
        <v>4286.8</v>
      </c>
      <c r="I9" s="5">
        <v>8443.4</v>
      </c>
      <c r="J9" s="5">
        <v>4130.3999999999996</v>
      </c>
      <c r="K9" s="5">
        <v>4510.3999999999996</v>
      </c>
      <c r="L9" s="5">
        <v>4355.3999999999996</v>
      </c>
      <c r="M9" s="5">
        <v>4418</v>
      </c>
      <c r="N9" s="5">
        <v>3945</v>
      </c>
      <c r="O9" s="5">
        <v>4008.07</v>
      </c>
      <c r="P9" s="5">
        <v>4597.24</v>
      </c>
      <c r="Q9" s="5">
        <v>4564.2</v>
      </c>
      <c r="R9" s="111">
        <f t="shared" ref="R9" si="1">(Q9-P9)/P9</f>
        <v>-7.1869208481610634E-3</v>
      </c>
      <c r="V9" s="194" t="s">
        <v>71</v>
      </c>
      <c r="W9" s="195" t="s">
        <v>406</v>
      </c>
      <c r="X9" s="196">
        <v>11100</v>
      </c>
    </row>
    <row r="10" spans="1:24" s="39" customFormat="1">
      <c r="A10" s="39" t="s">
        <v>76</v>
      </c>
      <c r="B10" s="5">
        <v>574.1</v>
      </c>
      <c r="C10" s="5">
        <v>1030</v>
      </c>
      <c r="D10" s="5">
        <v>188</v>
      </c>
      <c r="E10" s="5">
        <v>207</v>
      </c>
      <c r="F10" s="5">
        <v>284</v>
      </c>
      <c r="G10" s="5">
        <v>304</v>
      </c>
      <c r="H10" s="5">
        <v>241</v>
      </c>
      <c r="I10" s="5">
        <v>177.6</v>
      </c>
      <c r="J10" s="5">
        <v>77.2</v>
      </c>
      <c r="K10" s="5">
        <v>127.6</v>
      </c>
      <c r="L10" s="5">
        <v>133.9</v>
      </c>
      <c r="M10" s="5">
        <v>107.1</v>
      </c>
      <c r="N10" s="5">
        <v>220.5</v>
      </c>
      <c r="O10" s="5">
        <v>226.8</v>
      </c>
      <c r="P10" s="5">
        <v>222.1</v>
      </c>
      <c r="Q10" s="5">
        <v>229.82</v>
      </c>
      <c r="R10" s="111">
        <f>(Q10-P10)/P10</f>
        <v>3.4759117514633044E-2</v>
      </c>
    </row>
    <row r="11" spans="1:24" s="40" customFormat="1">
      <c r="A11" s="40" t="s">
        <v>407</v>
      </c>
      <c r="B11" s="51">
        <f>SUM(B5:B10)</f>
        <v>26600223447.489998</v>
      </c>
      <c r="C11" s="51">
        <f t="shared" ref="C11:E11" si="2">SUM(C5:C10)</f>
        <v>25712480314</v>
      </c>
      <c r="D11" s="51">
        <f t="shared" si="2"/>
        <v>24327300808.200001</v>
      </c>
      <c r="E11" s="51">
        <f t="shared" si="2"/>
        <v>26411657307.799999</v>
      </c>
      <c r="F11" s="51">
        <f t="shared" ref="F11" si="3">SUM(F5:F10)</f>
        <v>22592842119.799999</v>
      </c>
      <c r="G11" s="51">
        <f t="shared" ref="G11:H11" si="4">SUM(G5:G10)</f>
        <v>23033050040</v>
      </c>
      <c r="H11" s="51">
        <f t="shared" si="4"/>
        <v>21213774356.799999</v>
      </c>
      <c r="I11" s="51">
        <f t="shared" ref="I11" si="5">SUM(I5:I10)</f>
        <v>19247384785</v>
      </c>
      <c r="J11" s="51">
        <f t="shared" ref="J11" si="6">SUM(J5:J10)</f>
        <v>17395438688.600002</v>
      </c>
      <c r="K11" s="51">
        <f t="shared" ref="K11" si="7">SUM(K5:K10)</f>
        <v>12477616516</v>
      </c>
      <c r="L11" s="51">
        <f t="shared" ref="L11" si="8">SUM(L5:L10)</f>
        <v>11561755968.299999</v>
      </c>
      <c r="M11" s="51">
        <f t="shared" ref="M11" si="9">SUM(M5:M10)</f>
        <v>11877024012.1</v>
      </c>
      <c r="N11" s="51">
        <f t="shared" ref="N11" si="10">SUM(N5:N10)</f>
        <v>11371217109.6</v>
      </c>
      <c r="O11" s="51">
        <f t="shared" ref="O11" si="11">SUM(O5:O10)</f>
        <v>10670687922.319998</v>
      </c>
      <c r="P11" s="51">
        <f t="shared" ref="P11" si="12">SUM(P5:P10)</f>
        <v>10126004252.09</v>
      </c>
      <c r="Q11" s="51">
        <f t="shared" ref="Q11" si="13">SUM(Q5:Q10)</f>
        <v>10537513556.76</v>
      </c>
      <c r="R11" s="216">
        <f>(Q11-P11)/P11</f>
        <v>4.063886350680377E-2</v>
      </c>
    </row>
    <row r="12" spans="1:24">
      <c r="Q12" s="228"/>
    </row>
    <row r="13" spans="1:24" ht="18.600000000000001">
      <c r="A13" s="102" t="s">
        <v>408</v>
      </c>
    </row>
    <row r="14" spans="1:24">
      <c r="A14" s="37" t="s">
        <v>409</v>
      </c>
      <c r="B14" s="41">
        <v>2007</v>
      </c>
      <c r="C14" s="41">
        <v>2008</v>
      </c>
      <c r="D14" s="41">
        <v>2009</v>
      </c>
      <c r="E14" s="41">
        <v>2010</v>
      </c>
      <c r="F14" s="41">
        <v>2011</v>
      </c>
      <c r="G14" s="41">
        <v>2012</v>
      </c>
      <c r="H14" s="41">
        <v>2013</v>
      </c>
      <c r="I14" s="41">
        <v>2014</v>
      </c>
      <c r="J14" s="41">
        <v>2015</v>
      </c>
      <c r="K14" s="41">
        <v>2016</v>
      </c>
      <c r="L14" s="41">
        <v>2017</v>
      </c>
      <c r="M14" s="41">
        <v>2018</v>
      </c>
      <c r="N14" s="41">
        <v>2019</v>
      </c>
      <c r="O14" s="41">
        <v>2020</v>
      </c>
      <c r="P14" s="41">
        <v>2021</v>
      </c>
      <c r="Q14" s="41">
        <v>2022</v>
      </c>
      <c r="R14" s="110" t="s">
        <v>397</v>
      </c>
    </row>
    <row r="15" spans="1:24">
      <c r="A15" t="s">
        <v>85</v>
      </c>
      <c r="B15" s="5">
        <v>26529142881.919998</v>
      </c>
      <c r="C15" s="5">
        <v>25655320179</v>
      </c>
      <c r="D15" s="5">
        <v>24275752096</v>
      </c>
      <c r="E15" s="5">
        <v>26363490678</v>
      </c>
      <c r="F15" s="5">
        <v>22544490949</v>
      </c>
      <c r="G15" s="5">
        <v>22984923683</v>
      </c>
      <c r="H15" s="5">
        <v>21166495017</v>
      </c>
      <c r="I15" s="5">
        <v>19204496971</v>
      </c>
      <c r="J15" s="5">
        <v>17357137629</v>
      </c>
      <c r="K15" s="5">
        <v>12442518832</v>
      </c>
      <c r="L15" s="5">
        <v>11529114447</v>
      </c>
      <c r="M15" s="5">
        <v>11849079760</v>
      </c>
      <c r="N15" s="5">
        <v>11344380323</v>
      </c>
      <c r="O15" s="112">
        <v>10644634305.719999</v>
      </c>
      <c r="P15" s="112">
        <v>10101313827.309999</v>
      </c>
      <c r="Q15" s="112">
        <v>10514223876.6</v>
      </c>
      <c r="R15" s="215">
        <f>(Q15-P15)/P15</f>
        <v>4.0876865757170491E-2</v>
      </c>
      <c r="T15" s="228"/>
    </row>
    <row r="16" spans="1:24">
      <c r="A16" t="s">
        <v>59</v>
      </c>
      <c r="B16" s="5">
        <f t="shared" ref="B16:Q16" si="14">B6*$X$5</f>
        <v>1981693025.2000003</v>
      </c>
      <c r="C16" s="5">
        <f t="shared" si="14"/>
        <v>1591198980</v>
      </c>
      <c r="D16" s="5">
        <f t="shared" si="14"/>
        <v>1437277912</v>
      </c>
      <c r="E16" s="5">
        <f t="shared" si="14"/>
        <v>1341548376</v>
      </c>
      <c r="F16" s="5">
        <f t="shared" si="14"/>
        <v>1348492656</v>
      </c>
      <c r="G16" s="5">
        <f t="shared" si="14"/>
        <v>1341906104</v>
      </c>
      <c r="H16" s="5">
        <f t="shared" si="14"/>
        <v>1319074456</v>
      </c>
      <c r="I16" s="5">
        <f t="shared" si="14"/>
        <v>1195764752</v>
      </c>
      <c r="J16" s="5">
        <f t="shared" si="14"/>
        <v>1067746932</v>
      </c>
      <c r="K16" s="5">
        <f t="shared" si="14"/>
        <v>978884704</v>
      </c>
      <c r="L16" s="5">
        <f t="shared" si="14"/>
        <v>911114792</v>
      </c>
      <c r="M16" s="5">
        <f t="shared" si="14"/>
        <v>779698304</v>
      </c>
      <c r="N16" s="5">
        <f t="shared" si="14"/>
        <v>748574822.80000007</v>
      </c>
      <c r="O16" s="5">
        <f t="shared" si="14"/>
        <v>727221577.88</v>
      </c>
      <c r="P16" s="5">
        <f t="shared" si="14"/>
        <v>689752221.19999993</v>
      </c>
      <c r="Q16" s="5">
        <f t="shared" si="14"/>
        <v>650547579.92000008</v>
      </c>
      <c r="R16" s="113">
        <f t="shared" ref="R16:R20" si="15">(Q16-P16)/P16</f>
        <v>-5.6838731467647001E-2</v>
      </c>
    </row>
    <row r="17" spans="1:19">
      <c r="A17" t="s">
        <v>66</v>
      </c>
      <c r="B17" s="5">
        <f t="shared" ref="B17:Q17" si="16">B7*$X$6</f>
        <v>78517115</v>
      </c>
      <c r="C17" s="5">
        <f t="shared" si="16"/>
        <v>83953590</v>
      </c>
      <c r="D17" s="5">
        <f t="shared" si="16"/>
        <v>56163570</v>
      </c>
      <c r="E17" s="5">
        <f t="shared" si="16"/>
        <v>66491680</v>
      </c>
      <c r="F17" s="5">
        <f t="shared" si="16"/>
        <v>49138685</v>
      </c>
      <c r="G17" s="5">
        <f t="shared" si="16"/>
        <v>51703885</v>
      </c>
      <c r="H17" s="5">
        <f t="shared" si="16"/>
        <v>42725950</v>
      </c>
      <c r="I17" s="5">
        <f t="shared" si="16"/>
        <v>45438755</v>
      </c>
      <c r="J17" s="5">
        <f t="shared" si="16"/>
        <v>42544160</v>
      </c>
      <c r="K17" s="5">
        <f t="shared" si="16"/>
        <v>34753160</v>
      </c>
      <c r="L17" s="5">
        <f t="shared" si="16"/>
        <v>25485050</v>
      </c>
      <c r="M17" s="5">
        <f t="shared" si="16"/>
        <v>23809190</v>
      </c>
      <c r="N17" s="5">
        <f t="shared" si="16"/>
        <v>25583895</v>
      </c>
      <c r="O17" s="5">
        <f t="shared" si="16"/>
        <v>19489721.799999997</v>
      </c>
      <c r="P17" s="5">
        <f t="shared" si="16"/>
        <v>11647197.850000001</v>
      </c>
      <c r="Q17" s="5">
        <f t="shared" si="16"/>
        <v>13137375</v>
      </c>
      <c r="R17" s="113">
        <f t="shared" si="15"/>
        <v>0.12794297557158765</v>
      </c>
    </row>
    <row r="18" spans="1:19">
      <c r="A18" t="s">
        <v>53</v>
      </c>
      <c r="B18" s="204">
        <f t="shared" ref="B18:Q18" si="17">B8*$X$8</f>
        <v>20100400</v>
      </c>
      <c r="C18" s="204">
        <f t="shared" si="17"/>
        <v>21985200</v>
      </c>
      <c r="D18" s="204">
        <f t="shared" si="17"/>
        <v>10416000</v>
      </c>
      <c r="E18" s="204">
        <f t="shared" si="17"/>
        <v>18166000</v>
      </c>
      <c r="F18" s="204">
        <f t="shared" si="17"/>
        <v>26598000</v>
      </c>
      <c r="G18" s="204">
        <f t="shared" si="17"/>
        <v>32686400</v>
      </c>
      <c r="H18" s="204">
        <f t="shared" si="17"/>
        <v>46872000</v>
      </c>
      <c r="I18" s="204">
        <f t="shared" si="17"/>
        <v>22840800</v>
      </c>
      <c r="J18" s="204">
        <f t="shared" si="17"/>
        <v>30863600</v>
      </c>
      <c r="K18" s="204">
        <f t="shared" si="17"/>
        <v>21501600</v>
      </c>
      <c r="L18" s="204">
        <f t="shared" si="17"/>
        <v>12995200</v>
      </c>
      <c r="M18" s="204">
        <f t="shared" si="17"/>
        <v>43561200</v>
      </c>
      <c r="N18" s="204">
        <f t="shared" si="17"/>
        <v>15661200</v>
      </c>
      <c r="O18" s="204">
        <f t="shared" si="17"/>
        <v>45091360</v>
      </c>
      <c r="P18" s="204">
        <f t="shared" si="17"/>
        <v>94808540</v>
      </c>
      <c r="Q18" s="204">
        <f t="shared" si="17"/>
        <v>18215600</v>
      </c>
      <c r="R18" s="113">
        <f t="shared" si="15"/>
        <v>-0.80786962862206291</v>
      </c>
      <c r="S18" s="52"/>
    </row>
    <row r="19" spans="1:19">
      <c r="A19" t="s">
        <v>71</v>
      </c>
      <c r="B19" s="204">
        <f t="shared" ref="B19:Q19" si="18">B9*$X$9</f>
        <v>81347127</v>
      </c>
      <c r="C19" s="204">
        <f t="shared" si="18"/>
        <v>133100100</v>
      </c>
      <c r="D19" s="204">
        <f t="shared" si="18"/>
        <v>48753420</v>
      </c>
      <c r="E19" s="204">
        <f t="shared" si="18"/>
        <v>17802180</v>
      </c>
      <c r="F19" s="204">
        <f t="shared" si="18"/>
        <v>31754880.000000004</v>
      </c>
      <c r="G19" s="204">
        <f t="shared" si="18"/>
        <v>34299000</v>
      </c>
      <c r="H19" s="204">
        <f t="shared" si="18"/>
        <v>47583480</v>
      </c>
      <c r="I19" s="204">
        <f t="shared" si="18"/>
        <v>93721740</v>
      </c>
      <c r="J19" s="204">
        <f t="shared" si="18"/>
        <v>45847439.999999993</v>
      </c>
      <c r="K19" s="204">
        <f t="shared" si="18"/>
        <v>50065439.999999993</v>
      </c>
      <c r="L19" s="204">
        <f t="shared" si="18"/>
        <v>48344939.999999993</v>
      </c>
      <c r="M19" s="204">
        <f t="shared" si="18"/>
        <v>49039800</v>
      </c>
      <c r="N19" s="204">
        <f t="shared" si="18"/>
        <v>43789500</v>
      </c>
      <c r="O19" s="204">
        <f t="shared" si="18"/>
        <v>44489577</v>
      </c>
      <c r="P19" s="204">
        <f t="shared" si="18"/>
        <v>51029364</v>
      </c>
      <c r="Q19" s="204">
        <f t="shared" si="18"/>
        <v>50662620</v>
      </c>
      <c r="R19" s="113">
        <f>(Q19-P19)/P19</f>
        <v>-7.1869208481610703E-3</v>
      </c>
      <c r="S19" s="52"/>
    </row>
    <row r="20" spans="1:19">
      <c r="A20" t="s">
        <v>76</v>
      </c>
      <c r="B20" s="5">
        <f t="shared" ref="B20:Q20" si="19">B10*$X$7</f>
        <v>13491350</v>
      </c>
      <c r="C20" s="5">
        <f t="shared" si="19"/>
        <v>24205000</v>
      </c>
      <c r="D20" s="5">
        <f t="shared" si="19"/>
        <v>4418000</v>
      </c>
      <c r="E20" s="5">
        <f t="shared" si="19"/>
        <v>4864500</v>
      </c>
      <c r="F20" s="5">
        <f t="shared" si="19"/>
        <v>6674000</v>
      </c>
      <c r="G20" s="5">
        <f t="shared" si="19"/>
        <v>7144000</v>
      </c>
      <c r="H20" s="5">
        <f t="shared" si="19"/>
        <v>5663500</v>
      </c>
      <c r="I20" s="5">
        <f t="shared" si="19"/>
        <v>4173600</v>
      </c>
      <c r="J20" s="5">
        <f t="shared" si="19"/>
        <v>1814200</v>
      </c>
      <c r="K20" s="5">
        <f t="shared" si="19"/>
        <v>2998600</v>
      </c>
      <c r="L20" s="5">
        <f t="shared" si="19"/>
        <v>3146650</v>
      </c>
      <c r="M20" s="5">
        <f t="shared" si="19"/>
        <v>2516850</v>
      </c>
      <c r="N20" s="5">
        <f t="shared" si="19"/>
        <v>5181750</v>
      </c>
      <c r="O20" s="5">
        <f t="shared" si="19"/>
        <v>5329800</v>
      </c>
      <c r="P20" s="5">
        <f t="shared" si="19"/>
        <v>5219350</v>
      </c>
      <c r="Q20" s="5">
        <f t="shared" si="19"/>
        <v>5400770</v>
      </c>
      <c r="R20" s="113">
        <f t="shared" si="15"/>
        <v>3.4759117514633051E-2</v>
      </c>
    </row>
    <row r="21" spans="1:19">
      <c r="A21" s="37" t="s">
        <v>407</v>
      </c>
      <c r="B21" s="38">
        <f>SUM(B15:B20)</f>
        <v>28704291899.119999</v>
      </c>
      <c r="C21" s="38">
        <f t="shared" ref="C21:K21" si="20">SUM(C15:C20)</f>
        <v>27509763049</v>
      </c>
      <c r="D21" s="38">
        <f t="shared" si="20"/>
        <v>25832780998</v>
      </c>
      <c r="E21" s="38">
        <f t="shared" si="20"/>
        <v>27812363414</v>
      </c>
      <c r="F21" s="38">
        <f t="shared" si="20"/>
        <v>24007149170</v>
      </c>
      <c r="G21" s="38">
        <f t="shared" si="20"/>
        <v>24452663072</v>
      </c>
      <c r="H21" s="38">
        <f t="shared" si="20"/>
        <v>22628414403</v>
      </c>
      <c r="I21" s="38">
        <f t="shared" si="20"/>
        <v>20566436618</v>
      </c>
      <c r="J21" s="38">
        <f t="shared" si="20"/>
        <v>18545953961</v>
      </c>
      <c r="K21" s="38">
        <f t="shared" si="20"/>
        <v>13530722336</v>
      </c>
      <c r="L21" s="38">
        <f t="shared" ref="L21:Q21" si="21">SUM(L15:L20)</f>
        <v>12530201079</v>
      </c>
      <c r="M21" s="38">
        <f t="shared" si="21"/>
        <v>12747705104</v>
      </c>
      <c r="N21" s="38">
        <f t="shared" si="21"/>
        <v>12183171490.799999</v>
      </c>
      <c r="O21" s="38">
        <f t="shared" si="21"/>
        <v>11486256342.399998</v>
      </c>
      <c r="P21" s="38">
        <f t="shared" si="21"/>
        <v>10953770500.360001</v>
      </c>
      <c r="Q21" s="38">
        <f t="shared" si="21"/>
        <v>11252187821.52</v>
      </c>
      <c r="R21" s="217">
        <f>(Q21-P21)/P21</f>
        <v>2.7243342477386415E-2</v>
      </c>
      <c r="S21" s="37"/>
    </row>
    <row r="23" spans="1:19" ht="18.600000000000001">
      <c r="A23" s="102" t="s">
        <v>410</v>
      </c>
      <c r="O23" s="5"/>
      <c r="P23" s="5"/>
      <c r="Q23" s="5"/>
      <c r="R23" s="53"/>
    </row>
    <row r="24" spans="1:19">
      <c r="A24" s="37"/>
      <c r="B24" s="41">
        <v>2007</v>
      </c>
      <c r="C24" s="41">
        <v>2008</v>
      </c>
      <c r="D24" s="41">
        <v>2009</v>
      </c>
      <c r="E24" s="41">
        <v>2010</v>
      </c>
      <c r="F24" s="41">
        <v>2011</v>
      </c>
      <c r="G24" s="41">
        <v>2012</v>
      </c>
      <c r="H24" s="41">
        <v>2013</v>
      </c>
      <c r="I24" s="41">
        <v>2014</v>
      </c>
      <c r="J24" s="41">
        <v>2015</v>
      </c>
      <c r="K24" s="41">
        <v>2016</v>
      </c>
      <c r="L24" s="41">
        <v>2017</v>
      </c>
      <c r="M24" s="41">
        <v>2018</v>
      </c>
      <c r="N24" s="41">
        <v>2019</v>
      </c>
      <c r="O24" s="41">
        <v>2020</v>
      </c>
      <c r="P24" s="41">
        <v>2021</v>
      </c>
      <c r="Q24" s="41">
        <v>2022</v>
      </c>
    </row>
    <row r="25" spans="1:19">
      <c r="A25" t="s">
        <v>85</v>
      </c>
      <c r="B25" s="82">
        <f>B15/B$21</f>
        <v>0.92422216772166099</v>
      </c>
      <c r="C25" s="82">
        <f>C15/C$21</f>
        <v>0.93258964583966453</v>
      </c>
      <c r="D25" s="82">
        <f t="shared" ref="B25:Q30" si="22">D15/D$21</f>
        <v>0.93972662478265323</v>
      </c>
      <c r="E25" s="82">
        <f t="shared" si="22"/>
        <v>0.94790544354563278</v>
      </c>
      <c r="F25" s="82">
        <f t="shared" si="22"/>
        <v>0.93907405620539997</v>
      </c>
      <c r="G25" s="82">
        <f t="shared" si="22"/>
        <v>0.93997629686884032</v>
      </c>
      <c r="H25" s="82">
        <f t="shared" si="22"/>
        <v>0.93539452831453429</v>
      </c>
      <c r="I25" s="82">
        <f t="shared" si="22"/>
        <v>0.93377853089980534</v>
      </c>
      <c r="J25" s="82">
        <f>J15/J$21</f>
        <v>0.93589888476484173</v>
      </c>
      <c r="K25" s="82">
        <f t="shared" si="22"/>
        <v>0.91957535769507937</v>
      </c>
      <c r="L25" s="82">
        <f t="shared" si="22"/>
        <v>0.9201060999988443</v>
      </c>
      <c r="M25" s="82">
        <f t="shared" si="22"/>
        <v>0.92950689267842979</v>
      </c>
      <c r="N25" s="82">
        <f t="shared" si="22"/>
        <v>0.93115165714991344</v>
      </c>
      <c r="O25" s="82">
        <f t="shared" si="22"/>
        <v>0.92672790754518841</v>
      </c>
      <c r="P25" s="82">
        <f t="shared" si="22"/>
        <v>0.92217687297520201</v>
      </c>
      <c r="Q25" s="82">
        <f>Q15/Q$21</f>
        <v>0.93441595922273613</v>
      </c>
    </row>
    <row r="26" spans="1:19">
      <c r="A26" t="s">
        <v>59</v>
      </c>
      <c r="B26" s="82">
        <f t="shared" si="22"/>
        <v>6.9038213245760441E-2</v>
      </c>
      <c r="C26" s="82">
        <f t="shared" si="22"/>
        <v>5.7841246293753201E-2</v>
      </c>
      <c r="D26" s="82">
        <f t="shared" si="22"/>
        <v>5.5637753910865249E-2</v>
      </c>
      <c r="E26" s="82">
        <f t="shared" si="22"/>
        <v>4.8235684110351458E-2</v>
      </c>
      <c r="F26" s="82">
        <f t="shared" si="22"/>
        <v>5.617046182580953E-2</v>
      </c>
      <c r="G26" s="82">
        <f t="shared" si="22"/>
        <v>5.4877708004596681E-2</v>
      </c>
      <c r="H26" s="82">
        <f t="shared" si="22"/>
        <v>5.829283627690332E-2</v>
      </c>
      <c r="I26" s="82">
        <f t="shared" si="22"/>
        <v>5.814156210966813E-2</v>
      </c>
      <c r="J26" s="82">
        <f t="shared" si="22"/>
        <v>5.7573039070696955E-2</v>
      </c>
      <c r="K26" s="82">
        <f t="shared" si="22"/>
        <v>7.2345339715941676E-2</v>
      </c>
      <c r="L26" s="82">
        <f t="shared" si="22"/>
        <v>7.2713501264315986E-2</v>
      </c>
      <c r="M26" s="82">
        <f t="shared" si="22"/>
        <v>6.1163817145043993E-2</v>
      </c>
      <c r="N26" s="82">
        <f t="shared" si="22"/>
        <v>6.1443346124223801E-2</v>
      </c>
      <c r="O26" s="82">
        <f t="shared" si="22"/>
        <v>6.3312323545797744E-2</v>
      </c>
      <c r="P26" s="82">
        <f t="shared" si="22"/>
        <v>6.296938768046409E-2</v>
      </c>
      <c r="Q26" s="82">
        <f t="shared" si="22"/>
        <v>5.7815208050101756E-2</v>
      </c>
    </row>
    <row r="27" spans="1:19">
      <c r="A27" t="s">
        <v>66</v>
      </c>
      <c r="B27" s="82">
        <f t="shared" si="22"/>
        <v>2.7353789208925628E-3</v>
      </c>
      <c r="C27" s="82">
        <f t="shared" si="22"/>
        <v>3.0517743773533436E-3</v>
      </c>
      <c r="D27" s="82">
        <f t="shared" si="22"/>
        <v>2.1741201616793885E-3</v>
      </c>
      <c r="E27" s="82">
        <f t="shared" si="22"/>
        <v>2.3907238306302967E-3</v>
      </c>
      <c r="F27" s="82">
        <f t="shared" si="22"/>
        <v>2.0468354927125234E-3</v>
      </c>
      <c r="G27" s="82">
        <f t="shared" si="22"/>
        <v>2.1144480193326896E-3</v>
      </c>
      <c r="H27" s="82">
        <f t="shared" si="22"/>
        <v>1.8881548321978555E-3</v>
      </c>
      <c r="I27" s="82">
        <f t="shared" si="22"/>
        <v>2.2093645021729938E-3</v>
      </c>
      <c r="J27" s="82">
        <f t="shared" si="22"/>
        <v>2.2939860677679592E-3</v>
      </c>
      <c r="K27" s="82">
        <f t="shared" si="22"/>
        <v>2.5684630234067644E-3</v>
      </c>
      <c r="L27" s="82">
        <f t="shared" si="22"/>
        <v>2.0338899463243003E-3</v>
      </c>
      <c r="M27" s="82">
        <f t="shared" si="22"/>
        <v>1.8677236259983065E-3</v>
      </c>
      <c r="N27" s="82">
        <f t="shared" si="22"/>
        <v>2.0999371977419362E-3</v>
      </c>
      <c r="O27" s="82">
        <f t="shared" si="22"/>
        <v>1.6967862477573537E-3</v>
      </c>
      <c r="P27" s="82">
        <f t="shared" si="22"/>
        <v>1.0633049003187726E-3</v>
      </c>
      <c r="Q27" s="82">
        <f t="shared" si="22"/>
        <v>1.1675396117077381E-3</v>
      </c>
    </row>
    <row r="28" spans="1:19">
      <c r="A28" t="s">
        <v>53</v>
      </c>
      <c r="B28" s="205">
        <f t="shared" si="22"/>
        <v>7.0025765034169773E-4</v>
      </c>
      <c r="C28" s="205">
        <f t="shared" si="22"/>
        <v>7.991780940039459E-4</v>
      </c>
      <c r="D28" s="205">
        <f t="shared" si="22"/>
        <v>4.032086208916654E-4</v>
      </c>
      <c r="E28" s="205">
        <f t="shared" si="22"/>
        <v>6.531627582162155E-4</v>
      </c>
      <c r="F28" s="205">
        <f t="shared" si="22"/>
        <v>1.1079199704910234E-3</v>
      </c>
      <c r="G28" s="205">
        <f t="shared" si="22"/>
        <v>1.3367214811636694E-3</v>
      </c>
      <c r="H28" s="205">
        <f t="shared" si="22"/>
        <v>2.071378010197032E-3</v>
      </c>
      <c r="I28" s="205">
        <f t="shared" si="22"/>
        <v>1.1105861663954684E-3</v>
      </c>
      <c r="J28" s="205">
        <f t="shared" si="22"/>
        <v>1.6641689106369287E-3</v>
      </c>
      <c r="K28" s="205">
        <f t="shared" si="22"/>
        <v>1.5890947627232427E-3</v>
      </c>
      <c r="L28" s="205">
        <f t="shared" si="22"/>
        <v>1.0371102521075511E-3</v>
      </c>
      <c r="M28" s="205">
        <f t="shared" si="22"/>
        <v>3.4171797703675525E-3</v>
      </c>
      <c r="N28" s="205">
        <f t="shared" si="22"/>
        <v>1.2854780885113864E-3</v>
      </c>
      <c r="O28" s="205">
        <f t="shared" si="22"/>
        <v>3.9256794081419895E-3</v>
      </c>
      <c r="P28" s="205">
        <f t="shared" si="22"/>
        <v>8.6553337955075898E-3</v>
      </c>
      <c r="Q28" s="205">
        <f t="shared" si="22"/>
        <v>1.6188496218630794E-3</v>
      </c>
    </row>
    <row r="29" spans="1:19">
      <c r="A29" t="s">
        <v>71</v>
      </c>
      <c r="B29" s="205">
        <f t="shared" si="22"/>
        <v>2.833970867001039E-3</v>
      </c>
      <c r="C29" s="205">
        <f t="shared" si="22"/>
        <v>4.8382859482622217E-3</v>
      </c>
      <c r="D29" s="205">
        <f t="shared" si="22"/>
        <v>1.8872695124762038E-3</v>
      </c>
      <c r="E29" s="205">
        <f t="shared" si="22"/>
        <v>6.4008152543551403E-4</v>
      </c>
      <c r="F29" s="205">
        <f t="shared" si="22"/>
        <v>1.3227259836283178E-3</v>
      </c>
      <c r="G29" s="205">
        <f t="shared" si="22"/>
        <v>1.4026693084106139E-3</v>
      </c>
      <c r="H29" s="205">
        <f t="shared" si="22"/>
        <v>2.1028198950471554E-3</v>
      </c>
      <c r="I29" s="205">
        <f t="shared" si="22"/>
        <v>4.5570237441119755E-3</v>
      </c>
      <c r="J29" s="205">
        <f t="shared" si="22"/>
        <v>2.4720993105241105E-3</v>
      </c>
      <c r="K29" s="205">
        <f t="shared" si="22"/>
        <v>3.7001306180672478E-3</v>
      </c>
      <c r="L29" s="205">
        <f t="shared" si="22"/>
        <v>3.8582732787124808E-3</v>
      </c>
      <c r="M29" s="205">
        <f t="shared" si="22"/>
        <v>3.8469512433741658E-3</v>
      </c>
      <c r="N29" s="205">
        <f t="shared" si="22"/>
        <v>3.5942611522022166E-3</v>
      </c>
      <c r="O29" s="205">
        <f t="shared" si="22"/>
        <v>3.8732878384206528E-3</v>
      </c>
      <c r="P29" s="205">
        <f t="shared" si="22"/>
        <v>4.6586117536717517E-3</v>
      </c>
      <c r="Q29" s="205">
        <f t="shared" si="22"/>
        <v>4.502468391356468E-3</v>
      </c>
    </row>
    <row r="30" spans="1:19">
      <c r="A30" t="s">
        <v>76</v>
      </c>
      <c r="B30" s="82">
        <f t="shared" si="22"/>
        <v>4.7001159434327002E-4</v>
      </c>
      <c r="C30" s="82">
        <f t="shared" si="22"/>
        <v>8.7986944696275275E-4</v>
      </c>
      <c r="D30" s="82">
        <f t="shared" si="22"/>
        <v>1.7102301143427206E-4</v>
      </c>
      <c r="E30" s="82">
        <f t="shared" si="22"/>
        <v>1.7490422973372125E-4</v>
      </c>
      <c r="F30" s="82">
        <f t="shared" si="22"/>
        <v>2.7800052195868453E-4</v>
      </c>
      <c r="G30" s="82">
        <f t="shared" si="22"/>
        <v>2.9215631765606656E-4</v>
      </c>
      <c r="H30" s="82">
        <f t="shared" si="22"/>
        <v>2.5028267112030402E-4</v>
      </c>
      <c r="I30" s="82">
        <f t="shared" si="22"/>
        <v>2.0293257784614053E-4</v>
      </c>
      <c r="J30" s="82">
        <f t="shared" si="22"/>
        <v>9.7821875532261814E-5</v>
      </c>
      <c r="K30" s="82">
        <f t="shared" si="22"/>
        <v>2.2161418478168675E-4</v>
      </c>
      <c r="L30" s="82">
        <f t="shared" si="22"/>
        <v>2.5112525969544342E-4</v>
      </c>
      <c r="M30" s="82">
        <f t="shared" si="22"/>
        <v>1.9743553678616693E-4</v>
      </c>
      <c r="N30" s="82">
        <f t="shared" si="22"/>
        <v>4.2532028740734274E-4</v>
      </c>
      <c r="O30" s="82">
        <f t="shared" si="22"/>
        <v>4.6401541469397189E-4</v>
      </c>
      <c r="P30" s="82">
        <f>P20/P$21</f>
        <v>4.7648889483566082E-4</v>
      </c>
      <c r="Q30" s="82">
        <f>Q20/Q$21</f>
        <v>4.7997510223486808E-4</v>
      </c>
    </row>
    <row r="31" spans="1:19">
      <c r="A31" s="37" t="s">
        <v>407</v>
      </c>
      <c r="B31" s="54">
        <f t="shared" ref="B31:E31" si="23">SUM(B25:B30)</f>
        <v>0.99999999999999989</v>
      </c>
      <c r="C31" s="54">
        <f t="shared" si="23"/>
        <v>1</v>
      </c>
      <c r="D31" s="54">
        <f t="shared" si="23"/>
        <v>1</v>
      </c>
      <c r="E31" s="54">
        <f t="shared" si="23"/>
        <v>1</v>
      </c>
      <c r="F31" s="54">
        <f t="shared" ref="F31:L31" si="24">SUM(F25:F30)</f>
        <v>1</v>
      </c>
      <c r="G31" s="54">
        <f t="shared" si="24"/>
        <v>1</v>
      </c>
      <c r="H31" s="54">
        <f t="shared" si="24"/>
        <v>0.99999999999999989</v>
      </c>
      <c r="I31" s="54">
        <f t="shared" si="24"/>
        <v>1</v>
      </c>
      <c r="J31" s="54">
        <f t="shared" si="24"/>
        <v>1</v>
      </c>
      <c r="K31" s="54">
        <f t="shared" si="24"/>
        <v>1</v>
      </c>
      <c r="L31" s="54">
        <f t="shared" si="24"/>
        <v>0.99999999999999989</v>
      </c>
      <c r="M31" s="54">
        <f>SUM(M25:M30)</f>
        <v>1</v>
      </c>
      <c r="N31" s="54">
        <f t="shared" ref="N31:P31" si="25">SUM(N25:N30)</f>
        <v>1</v>
      </c>
      <c r="O31" s="54">
        <f t="shared" si="25"/>
        <v>1.0000000000000002</v>
      </c>
      <c r="P31" s="54">
        <f t="shared" si="25"/>
        <v>0.99999999999999989</v>
      </c>
      <c r="Q31" s="54">
        <f>SUM(Q25:Q30)</f>
        <v>1.0000000000000002</v>
      </c>
    </row>
    <row r="34" spans="1:20" ht="18.600000000000001">
      <c r="A34" s="102" t="s">
        <v>411</v>
      </c>
    </row>
    <row r="35" spans="1:20">
      <c r="A35" s="37" t="s">
        <v>412</v>
      </c>
      <c r="B35" s="41">
        <v>2007</v>
      </c>
      <c r="C35" s="41">
        <v>2008</v>
      </c>
      <c r="D35" s="41">
        <v>2009</v>
      </c>
      <c r="E35" s="41">
        <v>2010</v>
      </c>
      <c r="F35" s="41">
        <v>2011</v>
      </c>
      <c r="G35" s="41">
        <v>2012</v>
      </c>
      <c r="H35" s="41">
        <v>2013</v>
      </c>
      <c r="I35" s="41">
        <v>2014</v>
      </c>
      <c r="J35" s="41">
        <v>2015</v>
      </c>
      <c r="K35" s="41">
        <v>2016</v>
      </c>
      <c r="L35" s="41">
        <v>2017</v>
      </c>
      <c r="M35" s="41">
        <v>2018</v>
      </c>
      <c r="N35" s="41">
        <v>2019</v>
      </c>
      <c r="O35" s="41">
        <v>2020</v>
      </c>
      <c r="P35" s="41">
        <v>2021</v>
      </c>
      <c r="Q35" s="41">
        <v>2022</v>
      </c>
    </row>
    <row r="36" spans="1:20">
      <c r="A36" t="s">
        <v>85</v>
      </c>
      <c r="B36" s="158">
        <f>B15/1000000000</f>
        <v>26.529142881919999</v>
      </c>
      <c r="C36" s="158">
        <f t="shared" ref="C36:Q36" si="26">C15/1000000000</f>
        <v>25.655320179</v>
      </c>
      <c r="D36" s="158">
        <f t="shared" si="26"/>
        <v>24.275752096000002</v>
      </c>
      <c r="E36" s="158">
        <f t="shared" si="26"/>
        <v>26.363490678000002</v>
      </c>
      <c r="F36" s="158">
        <f t="shared" si="26"/>
        <v>22.544490949</v>
      </c>
      <c r="G36" s="158">
        <f t="shared" si="26"/>
        <v>22.984923683000002</v>
      </c>
      <c r="H36" s="158">
        <f t="shared" si="26"/>
        <v>21.166495016999999</v>
      </c>
      <c r="I36" s="158">
        <f t="shared" si="26"/>
        <v>19.204496971000001</v>
      </c>
      <c r="J36" s="158">
        <f t="shared" si="26"/>
        <v>17.357137629</v>
      </c>
      <c r="K36" s="158">
        <f t="shared" si="26"/>
        <v>12.442518831999999</v>
      </c>
      <c r="L36" s="158">
        <f t="shared" si="26"/>
        <v>11.529114447</v>
      </c>
      <c r="M36" s="158">
        <f t="shared" si="26"/>
        <v>11.84907976</v>
      </c>
      <c r="N36" s="158">
        <f t="shared" si="26"/>
        <v>11.344380322999999</v>
      </c>
      <c r="O36" s="158">
        <f t="shared" si="26"/>
        <v>10.644634305719999</v>
      </c>
      <c r="P36" s="158">
        <f t="shared" si="26"/>
        <v>10.101313827309999</v>
      </c>
      <c r="Q36" s="158">
        <f t="shared" si="26"/>
        <v>10.514223876600001</v>
      </c>
      <c r="R36" s="158"/>
      <c r="T36" s="230"/>
    </row>
    <row r="37" spans="1:20">
      <c r="A37" t="s">
        <v>59</v>
      </c>
      <c r="B37" s="158">
        <f t="shared" ref="B37:Q41" si="27">B16/1000000000</f>
        <v>1.9816930252000002</v>
      </c>
      <c r="C37" s="158">
        <f t="shared" si="27"/>
        <v>1.5911989799999999</v>
      </c>
      <c r="D37" s="158">
        <f t="shared" si="27"/>
        <v>1.4372779120000001</v>
      </c>
      <c r="E37" s="158">
        <f t="shared" si="27"/>
        <v>1.341548376</v>
      </c>
      <c r="F37" s="158">
        <f t="shared" si="27"/>
        <v>1.3484926559999999</v>
      </c>
      <c r="G37" s="158">
        <f t="shared" si="27"/>
        <v>1.341906104</v>
      </c>
      <c r="H37" s="158">
        <f t="shared" si="27"/>
        <v>1.3190744560000001</v>
      </c>
      <c r="I37" s="158">
        <f t="shared" si="27"/>
        <v>1.1957647520000001</v>
      </c>
      <c r="J37" s="158">
        <f t="shared" si="27"/>
        <v>1.0677469319999999</v>
      </c>
      <c r="K37" s="158">
        <f t="shared" si="27"/>
        <v>0.97888470400000005</v>
      </c>
      <c r="L37" s="158">
        <f t="shared" si="27"/>
        <v>0.91111479200000001</v>
      </c>
      <c r="M37" s="158">
        <f t="shared" si="27"/>
        <v>0.77969830399999995</v>
      </c>
      <c r="N37" s="158">
        <f t="shared" si="27"/>
        <v>0.74857482280000009</v>
      </c>
      <c r="O37" s="158">
        <f t="shared" si="27"/>
        <v>0.72722157787999997</v>
      </c>
      <c r="P37" s="158">
        <f t="shared" si="27"/>
        <v>0.6897522211999999</v>
      </c>
      <c r="Q37" s="158">
        <f t="shared" si="27"/>
        <v>0.65054757992000012</v>
      </c>
      <c r="T37" s="230"/>
    </row>
    <row r="38" spans="1:20">
      <c r="A38" t="s">
        <v>66</v>
      </c>
      <c r="B38" s="158">
        <f t="shared" si="27"/>
        <v>7.8517114999999998E-2</v>
      </c>
      <c r="C38" s="158">
        <f t="shared" si="27"/>
        <v>8.3953589999999995E-2</v>
      </c>
      <c r="D38" s="158">
        <f t="shared" si="27"/>
        <v>5.6163570000000003E-2</v>
      </c>
      <c r="E38" s="158">
        <f t="shared" si="27"/>
        <v>6.6491679999999997E-2</v>
      </c>
      <c r="F38" s="158">
        <f t="shared" si="27"/>
        <v>4.9138685000000001E-2</v>
      </c>
      <c r="G38" s="158">
        <f t="shared" si="27"/>
        <v>5.1703884999999998E-2</v>
      </c>
      <c r="H38" s="158">
        <f t="shared" si="27"/>
        <v>4.2725949999999999E-2</v>
      </c>
      <c r="I38" s="158">
        <f t="shared" si="27"/>
        <v>4.5438754999999997E-2</v>
      </c>
      <c r="J38" s="158">
        <f t="shared" si="27"/>
        <v>4.2544159999999998E-2</v>
      </c>
      <c r="K38" s="158">
        <f t="shared" si="27"/>
        <v>3.4753159999999998E-2</v>
      </c>
      <c r="L38" s="158">
        <f t="shared" si="27"/>
        <v>2.5485049999999999E-2</v>
      </c>
      <c r="M38" s="158">
        <f t="shared" si="27"/>
        <v>2.3809190000000001E-2</v>
      </c>
      <c r="N38" s="158">
        <f t="shared" si="27"/>
        <v>2.5583894999999999E-2</v>
      </c>
      <c r="O38" s="158">
        <f t="shared" si="27"/>
        <v>1.9489721799999998E-2</v>
      </c>
      <c r="P38" s="158">
        <f t="shared" si="27"/>
        <v>1.1647197850000001E-2</v>
      </c>
      <c r="Q38" s="158">
        <f t="shared" si="27"/>
        <v>1.3137375E-2</v>
      </c>
      <c r="T38" s="230"/>
    </row>
    <row r="39" spans="1:20">
      <c r="A39" t="s">
        <v>53</v>
      </c>
      <c r="B39" s="158">
        <f t="shared" si="27"/>
        <v>2.0100400000000001E-2</v>
      </c>
      <c r="C39" s="158">
        <f t="shared" si="27"/>
        <v>2.19852E-2</v>
      </c>
      <c r="D39" s="158">
        <f t="shared" si="27"/>
        <v>1.0416E-2</v>
      </c>
      <c r="E39" s="158">
        <f t="shared" si="27"/>
        <v>1.8166000000000002E-2</v>
      </c>
      <c r="F39" s="158">
        <f t="shared" si="27"/>
        <v>2.6598E-2</v>
      </c>
      <c r="G39" s="158">
        <f t="shared" si="27"/>
        <v>3.2686399999999997E-2</v>
      </c>
      <c r="H39" s="158">
        <f t="shared" si="27"/>
        <v>4.6871999999999997E-2</v>
      </c>
      <c r="I39" s="158">
        <f t="shared" si="27"/>
        <v>2.2840800000000001E-2</v>
      </c>
      <c r="J39" s="158">
        <f t="shared" si="27"/>
        <v>3.0863600000000001E-2</v>
      </c>
      <c r="K39" s="158">
        <f t="shared" si="27"/>
        <v>2.1501599999999999E-2</v>
      </c>
      <c r="L39" s="158">
        <f t="shared" si="27"/>
        <v>1.29952E-2</v>
      </c>
      <c r="M39" s="158">
        <f t="shared" si="27"/>
        <v>4.3561200000000001E-2</v>
      </c>
      <c r="N39" s="158">
        <f t="shared" si="27"/>
        <v>1.56612E-2</v>
      </c>
      <c r="O39" s="158">
        <f t="shared" si="27"/>
        <v>4.5091359999999997E-2</v>
      </c>
      <c r="P39" s="158">
        <f t="shared" si="27"/>
        <v>9.4808539999999997E-2</v>
      </c>
      <c r="Q39" s="158">
        <f t="shared" si="27"/>
        <v>1.8215599999999998E-2</v>
      </c>
      <c r="T39" s="230"/>
    </row>
    <row r="40" spans="1:20">
      <c r="A40" t="s">
        <v>71</v>
      </c>
      <c r="B40" s="158">
        <f t="shared" si="27"/>
        <v>8.1347127000000005E-2</v>
      </c>
      <c r="C40" s="158">
        <f t="shared" si="27"/>
        <v>0.1331001</v>
      </c>
      <c r="D40" s="158">
        <f t="shared" si="27"/>
        <v>4.8753419999999999E-2</v>
      </c>
      <c r="E40" s="158">
        <f t="shared" si="27"/>
        <v>1.7802180000000001E-2</v>
      </c>
      <c r="F40" s="158">
        <f t="shared" si="27"/>
        <v>3.1754880000000006E-2</v>
      </c>
      <c r="G40" s="158">
        <f t="shared" si="27"/>
        <v>3.4299000000000003E-2</v>
      </c>
      <c r="H40" s="158">
        <f t="shared" si="27"/>
        <v>4.7583479999999997E-2</v>
      </c>
      <c r="I40" s="158">
        <f t="shared" si="27"/>
        <v>9.3721739999999998E-2</v>
      </c>
      <c r="J40" s="158">
        <f t="shared" si="27"/>
        <v>4.5847439999999989E-2</v>
      </c>
      <c r="K40" s="158">
        <f t="shared" si="27"/>
        <v>5.0065439999999996E-2</v>
      </c>
      <c r="L40" s="158">
        <f t="shared" si="27"/>
        <v>4.8344939999999996E-2</v>
      </c>
      <c r="M40" s="158">
        <f t="shared" si="27"/>
        <v>4.9039800000000001E-2</v>
      </c>
      <c r="N40" s="158">
        <f t="shared" si="27"/>
        <v>4.3789500000000002E-2</v>
      </c>
      <c r="O40" s="158">
        <f t="shared" si="27"/>
        <v>4.4489577000000002E-2</v>
      </c>
      <c r="P40" s="158">
        <f t="shared" si="27"/>
        <v>5.1029364000000001E-2</v>
      </c>
      <c r="Q40" s="158">
        <f t="shared" si="27"/>
        <v>5.0662619999999998E-2</v>
      </c>
      <c r="T40" s="230"/>
    </row>
    <row r="41" spans="1:20">
      <c r="A41" t="s">
        <v>76</v>
      </c>
      <c r="B41" s="158">
        <f t="shared" si="27"/>
        <v>1.3491349999999999E-2</v>
      </c>
      <c r="C41" s="158">
        <f t="shared" si="27"/>
        <v>2.4205000000000001E-2</v>
      </c>
      <c r="D41" s="158">
        <f t="shared" si="27"/>
        <v>4.4180000000000001E-3</v>
      </c>
      <c r="E41" s="158">
        <f t="shared" si="27"/>
        <v>4.8644999999999999E-3</v>
      </c>
      <c r="F41" s="158">
        <f t="shared" si="27"/>
        <v>6.6740000000000002E-3</v>
      </c>
      <c r="G41" s="158">
        <f t="shared" si="27"/>
        <v>7.1440000000000002E-3</v>
      </c>
      <c r="H41" s="158">
        <f t="shared" si="27"/>
        <v>5.6635000000000001E-3</v>
      </c>
      <c r="I41" s="158">
        <f t="shared" si="27"/>
        <v>4.1736000000000004E-3</v>
      </c>
      <c r="J41" s="158">
        <f t="shared" si="27"/>
        <v>1.8142E-3</v>
      </c>
      <c r="K41" s="158">
        <f t="shared" si="27"/>
        <v>2.9986000000000001E-3</v>
      </c>
      <c r="L41" s="158">
        <f t="shared" si="27"/>
        <v>3.14665E-3</v>
      </c>
      <c r="M41" s="158">
        <f t="shared" si="27"/>
        <v>2.5168500000000002E-3</v>
      </c>
      <c r="N41" s="158">
        <f t="shared" si="27"/>
        <v>5.1817499999999997E-3</v>
      </c>
      <c r="O41" s="158">
        <f t="shared" si="27"/>
        <v>5.3298E-3</v>
      </c>
      <c r="P41" s="158">
        <f t="shared" si="27"/>
        <v>5.2193500000000002E-3</v>
      </c>
      <c r="Q41" s="158">
        <f t="shared" si="27"/>
        <v>5.40077E-3</v>
      </c>
      <c r="T41" s="230"/>
    </row>
    <row r="42" spans="1:20">
      <c r="A42" s="37" t="s">
        <v>413</v>
      </c>
      <c r="B42" s="158">
        <f>SUM(B37:B41)</f>
        <v>2.1751490171999999</v>
      </c>
      <c r="C42" s="158">
        <f t="shared" ref="C42:Q42" si="28">SUM(C37:C41)</f>
        <v>1.85444287</v>
      </c>
      <c r="D42" s="158">
        <f t="shared" si="28"/>
        <v>1.5570289020000001</v>
      </c>
      <c r="E42" s="158">
        <f t="shared" si="28"/>
        <v>1.4488727359999998</v>
      </c>
      <c r="F42" s="158">
        <f t="shared" si="28"/>
        <v>1.4626582209999999</v>
      </c>
      <c r="G42" s="158">
        <f t="shared" si="28"/>
        <v>1.4677393890000001</v>
      </c>
      <c r="H42" s="158">
        <f t="shared" si="28"/>
        <v>1.4619193859999999</v>
      </c>
      <c r="I42" s="158">
        <f t="shared" si="28"/>
        <v>1.3619396470000003</v>
      </c>
      <c r="J42" s="158">
        <f t="shared" si="28"/>
        <v>1.188816332</v>
      </c>
      <c r="K42" s="158">
        <f t="shared" si="28"/>
        <v>1.088203504</v>
      </c>
      <c r="L42" s="158">
        <f t="shared" si="28"/>
        <v>1.001086632</v>
      </c>
      <c r="M42" s="158">
        <f t="shared" si="28"/>
        <v>0.89862534399999994</v>
      </c>
      <c r="N42" s="158">
        <f t="shared" si="28"/>
        <v>0.83879116780000018</v>
      </c>
      <c r="O42" s="158">
        <f t="shared" si="28"/>
        <v>0.84162203668000002</v>
      </c>
      <c r="P42" s="158">
        <f t="shared" si="28"/>
        <v>0.85245667304999995</v>
      </c>
      <c r="Q42" s="158">
        <f t="shared" si="28"/>
        <v>0.73796394492000017</v>
      </c>
      <c r="T42" s="230"/>
    </row>
    <row r="43" spans="1:20">
      <c r="N43" s="158">
        <f t="shared" ref="N43:P43" si="29">SUM(N36:N41)</f>
        <v>12.183171490800001</v>
      </c>
      <c r="O43" s="158">
        <f t="shared" si="29"/>
        <v>11.486256342399999</v>
      </c>
      <c r="P43" s="158">
        <f t="shared" si="29"/>
        <v>10.953770500359999</v>
      </c>
      <c r="Q43" s="158">
        <f>SUM(Q36:Q41)</f>
        <v>11.25218782152</v>
      </c>
      <c r="R43" s="158"/>
      <c r="T43" s="230"/>
    </row>
    <row r="44" spans="1:20">
      <c r="Q44" s="228"/>
    </row>
  </sheetData>
  <pageMargins left="0.7" right="0.7" top="0.75" bottom="0.75" header="0.3" footer="0.3"/>
  <pageSetup paperSize="9" orientation="portrait" r:id="rId1"/>
  <headerFooter>
    <oddHeader>&amp;C&amp;"Calibri"&amp;10&amp;K0000FF OFFICIAL - CONFIDENTIAL&amp;1#_x000D_</oddHeader>
    <oddFooter>&amp;C_x000D_&amp;1#&amp;"Calibri"&amp;10&amp;K0000FF OFFICIAL - CONFIDENTIAL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9AAD-9ABD-4708-AF28-D9690C09D49F}">
  <sheetPr>
    <tabColor theme="4" tint="0.39997558519241921"/>
  </sheetPr>
  <dimension ref="A1:T36"/>
  <sheetViews>
    <sheetView tabSelected="1" zoomScale="90" zoomScaleNormal="90" workbookViewId="0">
      <selection activeCell="F1" sqref="F1"/>
    </sheetView>
  </sheetViews>
  <sheetFormatPr defaultRowHeight="14.45"/>
  <cols>
    <col min="1" max="1" width="29.140625" bestFit="1" customWidth="1"/>
    <col min="2" max="15" width="16" customWidth="1"/>
    <col min="16" max="16" width="16.42578125" customWidth="1"/>
    <col min="17" max="17" width="15.5703125" customWidth="1"/>
    <col min="18" max="18" width="20.140625" customWidth="1"/>
    <col min="19" max="19" width="16.42578125" customWidth="1"/>
    <col min="20" max="20" width="13.85546875" customWidth="1"/>
  </cols>
  <sheetData>
    <row r="1" spans="1:20" ht="18.600000000000001">
      <c r="A1" s="100" t="s">
        <v>414</v>
      </c>
      <c r="F1" s="101"/>
    </row>
    <row r="3" spans="1:20" ht="18.600000000000001">
      <c r="A3" s="102" t="s">
        <v>389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20">
      <c r="A4" s="37" t="s">
        <v>415</v>
      </c>
      <c r="B4" s="103">
        <v>2007</v>
      </c>
      <c r="C4" s="103">
        <v>2008</v>
      </c>
      <c r="D4" s="103">
        <v>2009</v>
      </c>
      <c r="E4" s="103">
        <v>2010</v>
      </c>
      <c r="F4" s="104">
        <v>2011</v>
      </c>
      <c r="G4" s="104">
        <v>2012</v>
      </c>
      <c r="H4" s="104">
        <v>2013</v>
      </c>
      <c r="I4" s="104">
        <v>2014</v>
      </c>
      <c r="J4" s="104">
        <v>2015</v>
      </c>
      <c r="K4" s="104">
        <v>2016</v>
      </c>
      <c r="L4" s="104">
        <v>2017</v>
      </c>
      <c r="M4" s="105">
        <v>2018</v>
      </c>
      <c r="N4" s="105">
        <v>2019</v>
      </c>
      <c r="O4" s="105">
        <v>2020</v>
      </c>
      <c r="P4" s="105">
        <v>2021</v>
      </c>
      <c r="Q4" s="105">
        <v>2022</v>
      </c>
      <c r="R4" s="105" t="s">
        <v>416</v>
      </c>
      <c r="S4" s="105" t="s">
        <v>417</v>
      </c>
      <c r="T4" s="105" t="s">
        <v>418</v>
      </c>
    </row>
    <row r="5" spans="1:20">
      <c r="A5" s="37" t="s">
        <v>85</v>
      </c>
      <c r="B5" s="5">
        <v>26529142881.919998</v>
      </c>
      <c r="C5" s="5">
        <v>25655320179</v>
      </c>
      <c r="D5" s="5">
        <v>24275752096</v>
      </c>
      <c r="E5" s="5">
        <v>26363490678</v>
      </c>
      <c r="F5" s="5">
        <v>22544490949</v>
      </c>
      <c r="G5" s="5">
        <v>22984923683</v>
      </c>
      <c r="H5" s="5">
        <v>21166495017</v>
      </c>
      <c r="I5" s="5">
        <v>19204496971</v>
      </c>
      <c r="J5" s="5">
        <v>17357137629</v>
      </c>
      <c r="K5" s="5">
        <v>12442518832</v>
      </c>
      <c r="L5" s="5">
        <v>11529114447</v>
      </c>
      <c r="M5" s="5">
        <v>11849079760</v>
      </c>
      <c r="N5" s="5">
        <v>11344380323</v>
      </c>
      <c r="O5" s="5">
        <v>10644634305.719999</v>
      </c>
      <c r="P5" s="5">
        <v>10101313827.309999</v>
      </c>
      <c r="Q5" s="5">
        <v>10514223876.6</v>
      </c>
      <c r="R5" s="106">
        <f>(Q5-P5)/P5</f>
        <v>4.0876865757170491E-2</v>
      </c>
      <c r="S5" s="64">
        <f>AVERAGE(L5:P5)</f>
        <v>11093704532.605999</v>
      </c>
      <c r="T5" s="106">
        <f>(Q5-S5)/S5</f>
        <v>-5.2235090118257728E-2</v>
      </c>
    </row>
    <row r="6" spans="1:20">
      <c r="A6" s="37" t="s">
        <v>59</v>
      </c>
      <c r="B6" s="5">
        <v>70774750.900000006</v>
      </c>
      <c r="C6" s="5">
        <v>56828535</v>
      </c>
      <c r="D6" s="5">
        <v>51331354</v>
      </c>
      <c r="E6" s="5">
        <v>47912442</v>
      </c>
      <c r="F6" s="5">
        <v>48160452</v>
      </c>
      <c r="G6" s="5">
        <v>47925218</v>
      </c>
      <c r="H6" s="5">
        <v>47109802</v>
      </c>
      <c r="I6" s="5">
        <v>42705884</v>
      </c>
      <c r="J6" s="5">
        <v>38133819</v>
      </c>
      <c r="K6" s="5">
        <v>34960168</v>
      </c>
      <c r="L6" s="5">
        <v>32539814</v>
      </c>
      <c r="M6" s="5">
        <v>27846368</v>
      </c>
      <c r="N6" s="5">
        <v>26734815.100000001</v>
      </c>
      <c r="O6" s="5">
        <v>25972199.210000001</v>
      </c>
      <c r="P6" s="5">
        <v>24634007.899999999</v>
      </c>
      <c r="Q6" s="5">
        <v>23233842.140000001</v>
      </c>
      <c r="R6" s="106">
        <f t="shared" ref="R6:R9" si="0">(Q6-P6)/P6</f>
        <v>-5.6838731467647133E-2</v>
      </c>
      <c r="S6" s="64">
        <f t="shared" ref="S6:S10" si="1">AVERAGE(L6:P6)</f>
        <v>27545440.842</v>
      </c>
      <c r="T6" s="106">
        <f t="shared" ref="T6:T9" si="2">(Q6-S6)/S6</f>
        <v>-0.15652676342089525</v>
      </c>
    </row>
    <row r="7" spans="1:20">
      <c r="A7" s="37" t="s">
        <v>66</v>
      </c>
      <c r="B7" s="5">
        <v>296291</v>
      </c>
      <c r="C7" s="5">
        <v>316806</v>
      </c>
      <c r="D7" s="5">
        <v>211938</v>
      </c>
      <c r="E7" s="5">
        <v>250912</v>
      </c>
      <c r="F7" s="5">
        <v>185429</v>
      </c>
      <c r="G7" s="5">
        <v>195109</v>
      </c>
      <c r="H7" s="5">
        <v>161230</v>
      </c>
      <c r="I7" s="5">
        <v>171467</v>
      </c>
      <c r="J7" s="5">
        <v>160544</v>
      </c>
      <c r="K7" s="5">
        <v>131144</v>
      </c>
      <c r="L7" s="5">
        <v>96170</v>
      </c>
      <c r="M7" s="5">
        <v>89846</v>
      </c>
      <c r="N7" s="5">
        <v>96543</v>
      </c>
      <c r="O7" s="5">
        <v>73546.12</v>
      </c>
      <c r="P7" s="5">
        <v>43951.69</v>
      </c>
      <c r="Q7" s="5">
        <v>49575</v>
      </c>
      <c r="R7" s="106">
        <f t="shared" si="0"/>
        <v>0.12794297557158774</v>
      </c>
      <c r="S7" s="64">
        <f t="shared" si="1"/>
        <v>80011.361999999994</v>
      </c>
      <c r="T7" s="106">
        <f t="shared" si="2"/>
        <v>-0.38040049861918357</v>
      </c>
    </row>
    <row r="8" spans="1:20">
      <c r="A8" s="37" t="s">
        <v>53</v>
      </c>
      <c r="B8" s="5">
        <v>1621</v>
      </c>
      <c r="C8" s="5">
        <v>1773</v>
      </c>
      <c r="D8" s="5">
        <v>840</v>
      </c>
      <c r="E8" s="5">
        <v>1465</v>
      </c>
      <c r="F8" s="5">
        <v>2145</v>
      </c>
      <c r="G8" s="5">
        <v>2636</v>
      </c>
      <c r="H8" s="5">
        <v>3780</v>
      </c>
      <c r="I8" s="5">
        <v>1842</v>
      </c>
      <c r="J8" s="5">
        <v>2489</v>
      </c>
      <c r="K8" s="5">
        <v>1734</v>
      </c>
      <c r="L8" s="5">
        <v>1048</v>
      </c>
      <c r="M8" s="5">
        <v>3513</v>
      </c>
      <c r="N8" s="5">
        <v>1263</v>
      </c>
      <c r="O8" s="5">
        <v>3636.4</v>
      </c>
      <c r="P8" s="5">
        <v>7645.85</v>
      </c>
      <c r="Q8" s="5">
        <v>1469</v>
      </c>
      <c r="R8" s="106">
        <f t="shared" si="0"/>
        <v>-0.80786962862206291</v>
      </c>
      <c r="S8" s="64">
        <f t="shared" si="1"/>
        <v>3421.25</v>
      </c>
      <c r="T8" s="106">
        <f t="shared" si="2"/>
        <v>-0.57062477164778957</v>
      </c>
    </row>
    <row r="9" spans="1:20">
      <c r="A9" s="37" t="s">
        <v>71</v>
      </c>
      <c r="B9" s="5">
        <v>7328.57</v>
      </c>
      <c r="C9" s="5">
        <v>11991</v>
      </c>
      <c r="D9" s="5">
        <v>4392.2</v>
      </c>
      <c r="E9" s="5">
        <v>1603.8</v>
      </c>
      <c r="F9" s="5">
        <v>2860.8</v>
      </c>
      <c r="G9" s="5">
        <v>3090</v>
      </c>
      <c r="H9" s="5">
        <v>4286.8</v>
      </c>
      <c r="I9" s="5">
        <v>8443.4</v>
      </c>
      <c r="J9" s="5">
        <v>4130.3999999999996</v>
      </c>
      <c r="K9" s="5">
        <v>4510.3999999999996</v>
      </c>
      <c r="L9" s="5">
        <v>4355.3999999999996</v>
      </c>
      <c r="M9" s="5">
        <v>4418</v>
      </c>
      <c r="N9" s="5">
        <v>3945</v>
      </c>
      <c r="O9" s="5">
        <v>4008.07</v>
      </c>
      <c r="P9" s="5">
        <v>4597.24</v>
      </c>
      <c r="Q9" s="5">
        <v>4564.2</v>
      </c>
      <c r="R9" s="106">
        <f t="shared" si="0"/>
        <v>-7.1869208481610634E-3</v>
      </c>
      <c r="S9" s="64">
        <f t="shared" si="1"/>
        <v>4264.7420000000002</v>
      </c>
      <c r="T9" s="106">
        <f t="shared" si="2"/>
        <v>7.0217143264469373E-2</v>
      </c>
    </row>
    <row r="10" spans="1:20">
      <c r="A10" s="37" t="s">
        <v>76</v>
      </c>
      <c r="B10" s="5">
        <v>574.1</v>
      </c>
      <c r="C10" s="5">
        <v>1030</v>
      </c>
      <c r="D10" s="5">
        <v>188</v>
      </c>
      <c r="E10" s="5">
        <v>207</v>
      </c>
      <c r="F10" s="5">
        <v>284</v>
      </c>
      <c r="G10" s="5">
        <v>304</v>
      </c>
      <c r="H10" s="5">
        <v>241</v>
      </c>
      <c r="I10" s="5">
        <v>177.6</v>
      </c>
      <c r="J10" s="5">
        <v>77.2</v>
      </c>
      <c r="K10" s="5">
        <v>127.6</v>
      </c>
      <c r="L10" s="5">
        <v>133.9</v>
      </c>
      <c r="M10" s="5">
        <v>107.1</v>
      </c>
      <c r="N10" s="5">
        <v>220.5</v>
      </c>
      <c r="O10" s="5">
        <v>226.8</v>
      </c>
      <c r="P10" s="5">
        <v>222.1</v>
      </c>
      <c r="Q10" s="5">
        <v>229.82</v>
      </c>
      <c r="R10" s="106">
        <f>(Q10-P10)/P10</f>
        <v>3.4759117514633044E-2</v>
      </c>
      <c r="S10" s="64">
        <f t="shared" si="1"/>
        <v>182.07999999999998</v>
      </c>
      <c r="T10" s="106">
        <f>(Q10-S10)/S10</f>
        <v>0.26219244288224963</v>
      </c>
    </row>
    <row r="11" spans="1:20">
      <c r="A11" s="37" t="s">
        <v>407</v>
      </c>
      <c r="B11" s="38">
        <f>SUM(B5:B10)</f>
        <v>26600223447.489998</v>
      </c>
      <c r="C11" s="38">
        <f t="shared" ref="C11:Q11" si="3">SUM(C5:C10)</f>
        <v>25712480314</v>
      </c>
      <c r="D11" s="38">
        <f t="shared" si="3"/>
        <v>24327300808.200001</v>
      </c>
      <c r="E11" s="38">
        <f t="shared" si="3"/>
        <v>26411657307.799999</v>
      </c>
      <c r="F11" s="38">
        <f t="shared" si="3"/>
        <v>22592842119.799999</v>
      </c>
      <c r="G11" s="38">
        <f t="shared" si="3"/>
        <v>23033050040</v>
      </c>
      <c r="H11" s="38">
        <f t="shared" si="3"/>
        <v>21213774356.799999</v>
      </c>
      <c r="I11" s="38">
        <f t="shared" si="3"/>
        <v>19247384785</v>
      </c>
      <c r="J11" s="38">
        <f t="shared" si="3"/>
        <v>17395438688.600002</v>
      </c>
      <c r="K11" s="38">
        <f t="shared" si="3"/>
        <v>12477616516</v>
      </c>
      <c r="L11" s="38">
        <f t="shared" si="3"/>
        <v>11561755968.299999</v>
      </c>
      <c r="M11" s="38">
        <f t="shared" si="3"/>
        <v>11877024012.1</v>
      </c>
      <c r="N11" s="38">
        <f t="shared" si="3"/>
        <v>11371217109.6</v>
      </c>
      <c r="O11" s="38">
        <f t="shared" si="3"/>
        <v>10670687922.319998</v>
      </c>
      <c r="P11" s="38">
        <f t="shared" si="3"/>
        <v>10126004252.09</v>
      </c>
      <c r="Q11" s="38">
        <f t="shared" si="3"/>
        <v>10537513556.76</v>
      </c>
      <c r="R11" s="170">
        <f>(Q11-P11)/P11</f>
        <v>4.063886350680377E-2</v>
      </c>
      <c r="S11" s="108">
        <f>AVERAGE(L11:P11)</f>
        <v>11121337852.882</v>
      </c>
      <c r="T11" s="107">
        <f t="shared" ref="T11" si="4">(Q11-S11)/S11</f>
        <v>-5.2495869098222445E-2</v>
      </c>
    </row>
    <row r="12" spans="1:20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50"/>
    </row>
    <row r="13" spans="1:20">
      <c r="A13" s="37"/>
      <c r="J13" s="107"/>
      <c r="K13" s="107"/>
      <c r="L13" s="107"/>
      <c r="M13" s="107"/>
      <c r="N13" s="107"/>
      <c r="O13" s="107"/>
      <c r="P13" s="107"/>
      <c r="Q13" s="107"/>
      <c r="R13" s="107"/>
    </row>
    <row r="15" spans="1:20" ht="18.600000000000001">
      <c r="A15" s="100" t="s">
        <v>419</v>
      </c>
    </row>
    <row r="16" spans="1:20" ht="18.600000000000001">
      <c r="A16" s="102" t="s">
        <v>420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>
      <c r="B17" s="37">
        <v>2007</v>
      </c>
      <c r="C17" s="37">
        <v>2008</v>
      </c>
      <c r="D17" s="37">
        <v>2009</v>
      </c>
      <c r="E17" s="37">
        <v>2010</v>
      </c>
      <c r="F17" s="41">
        <v>2011</v>
      </c>
      <c r="G17" s="41">
        <v>2012</v>
      </c>
      <c r="H17" s="41">
        <v>2013</v>
      </c>
      <c r="I17" s="41">
        <v>2014</v>
      </c>
      <c r="J17" s="41">
        <v>2015</v>
      </c>
      <c r="K17" s="41">
        <v>2016</v>
      </c>
      <c r="L17" s="41">
        <v>2017</v>
      </c>
      <c r="M17" s="41">
        <v>2018</v>
      </c>
      <c r="N17" s="41">
        <v>2019</v>
      </c>
      <c r="O17" s="41">
        <v>2020</v>
      </c>
      <c r="P17" s="41">
        <v>2021</v>
      </c>
      <c r="Q17" s="41">
        <v>2022</v>
      </c>
    </row>
    <row r="18" spans="1:17">
      <c r="A18" t="s">
        <v>85</v>
      </c>
      <c r="B18" s="50">
        <v>1</v>
      </c>
      <c r="C18" s="50">
        <f t="shared" ref="C18:Q23" si="5">C5/$B5</f>
        <v>0.96706178157321765</v>
      </c>
      <c r="D18" s="50">
        <f t="shared" si="5"/>
        <v>0.91505979684493621</v>
      </c>
      <c r="E18" s="50">
        <f t="shared" si="5"/>
        <v>0.99375584033538855</v>
      </c>
      <c r="F18" s="50">
        <f t="shared" si="5"/>
        <v>0.84980095472154904</v>
      </c>
      <c r="G18" s="50">
        <f t="shared" si="5"/>
        <v>0.86640280032056993</v>
      </c>
      <c r="H18" s="50">
        <f t="shared" si="5"/>
        <v>0.7978582312746062</v>
      </c>
      <c r="I18" s="50">
        <f t="shared" si="5"/>
        <v>0.72390190125924303</v>
      </c>
      <c r="J18" s="50">
        <f t="shared" si="5"/>
        <v>0.65426680787448832</v>
      </c>
      <c r="K18" s="50">
        <f t="shared" si="5"/>
        <v>0.46901322396208134</v>
      </c>
      <c r="L18" s="50">
        <f t="shared" si="5"/>
        <v>0.43458299796248834</v>
      </c>
      <c r="M18" s="50">
        <f t="shared" si="5"/>
        <v>0.44664389696793871</v>
      </c>
      <c r="N18" s="50">
        <f t="shared" si="5"/>
        <v>0.4276195568584073</v>
      </c>
      <c r="O18" s="50">
        <f t="shared" si="5"/>
        <v>0.40124305384078107</v>
      </c>
      <c r="P18" s="50">
        <f t="shared" si="5"/>
        <v>0.38076291692764014</v>
      </c>
      <c r="Q18" s="50">
        <f>Q5/$B5</f>
        <v>0.39632731156819995</v>
      </c>
    </row>
    <row r="19" spans="1:17">
      <c r="A19" t="s">
        <v>59</v>
      </c>
      <c r="B19" s="50">
        <v>1</v>
      </c>
      <c r="C19" s="50">
        <f t="shared" si="5"/>
        <v>0.80294927608145061</v>
      </c>
      <c r="D19" s="50">
        <f t="shared" si="5"/>
        <v>0.72527777699320728</v>
      </c>
      <c r="E19" s="50">
        <f t="shared" si="5"/>
        <v>0.67697083198070285</v>
      </c>
      <c r="F19" s="50">
        <f t="shared" si="5"/>
        <v>0.68047504777583045</v>
      </c>
      <c r="G19" s="50">
        <f t="shared" si="5"/>
        <v>0.67715134833487622</v>
      </c>
      <c r="H19" s="50">
        <f t="shared" si="5"/>
        <v>0.6656300644076163</v>
      </c>
      <c r="I19" s="50">
        <f t="shared" si="5"/>
        <v>0.6034056419405921</v>
      </c>
      <c r="J19" s="50">
        <f t="shared" si="5"/>
        <v>0.53880541457334885</v>
      </c>
      <c r="K19" s="50">
        <f t="shared" si="5"/>
        <v>0.49396384382046615</v>
      </c>
      <c r="L19" s="50">
        <f t="shared" si="5"/>
        <v>0.45976585697880568</v>
      </c>
      <c r="M19" s="50">
        <f t="shared" si="5"/>
        <v>0.39345059708292096</v>
      </c>
      <c r="N19" s="50">
        <f t="shared" si="5"/>
        <v>0.37774509638012727</v>
      </c>
      <c r="O19" s="50">
        <f t="shared" si="5"/>
        <v>0.3669698427719934</v>
      </c>
      <c r="P19" s="50">
        <f t="shared" si="5"/>
        <v>0.34806209257883797</v>
      </c>
      <c r="Q19" s="50">
        <f>Q6/$B6</f>
        <v>0.32827868476468208</v>
      </c>
    </row>
    <row r="20" spans="1:17">
      <c r="A20" t="s">
        <v>66</v>
      </c>
      <c r="B20" s="50">
        <v>1</v>
      </c>
      <c r="C20" s="50">
        <f t="shared" si="5"/>
        <v>1.0692393626536074</v>
      </c>
      <c r="D20" s="50">
        <f t="shared" si="5"/>
        <v>0.71530353605070696</v>
      </c>
      <c r="E20" s="50">
        <f t="shared" si="5"/>
        <v>0.84684313732107963</v>
      </c>
      <c r="F20" s="50">
        <f t="shared" si="5"/>
        <v>0.62583406178385437</v>
      </c>
      <c r="G20" s="50">
        <f t="shared" si="5"/>
        <v>0.65850464577054313</v>
      </c>
      <c r="H20" s="50">
        <f t="shared" si="5"/>
        <v>0.54416097687746168</v>
      </c>
      <c r="I20" s="50">
        <f t="shared" si="5"/>
        <v>0.57871146946751673</v>
      </c>
      <c r="J20" s="50">
        <f t="shared" si="5"/>
        <v>0.54184568549162815</v>
      </c>
      <c r="K20" s="50">
        <f t="shared" si="5"/>
        <v>0.44261891181304863</v>
      </c>
      <c r="L20" s="50">
        <f t="shared" si="5"/>
        <v>0.3245795518594895</v>
      </c>
      <c r="M20" s="50">
        <f t="shared" si="5"/>
        <v>0.30323567033760729</v>
      </c>
      <c r="N20" s="50">
        <f t="shared" si="5"/>
        <v>0.32583844936228235</v>
      </c>
      <c r="O20" s="50">
        <f t="shared" si="5"/>
        <v>0.24822259197883162</v>
      </c>
      <c r="P20" s="50">
        <f t="shared" si="5"/>
        <v>0.1483396053204451</v>
      </c>
      <c r="Q20" s="50">
        <f t="shared" si="5"/>
        <v>0.16731861582025778</v>
      </c>
    </row>
    <row r="21" spans="1:17">
      <c r="A21" t="s">
        <v>53</v>
      </c>
      <c r="B21" s="50">
        <v>1</v>
      </c>
      <c r="C21" s="50">
        <f t="shared" si="5"/>
        <v>1.093769278223319</v>
      </c>
      <c r="D21" s="50">
        <f t="shared" si="5"/>
        <v>0.51819864281307837</v>
      </c>
      <c r="E21" s="50">
        <f t="shared" si="5"/>
        <v>0.90376310919185687</v>
      </c>
      <c r="F21" s="50">
        <f t="shared" si="5"/>
        <v>1.323257248611968</v>
      </c>
      <c r="G21" s="50">
        <f t="shared" si="5"/>
        <v>1.6261566933991363</v>
      </c>
      <c r="H21" s="50">
        <f t="shared" si="5"/>
        <v>2.3318938926588526</v>
      </c>
      <c r="I21" s="50">
        <f t="shared" si="5"/>
        <v>1.1363355953115362</v>
      </c>
      <c r="J21" s="50">
        <f t="shared" si="5"/>
        <v>1.5354719309068476</v>
      </c>
      <c r="K21" s="50">
        <f t="shared" si="5"/>
        <v>1.0697100555212831</v>
      </c>
      <c r="L21" s="50">
        <f t="shared" si="5"/>
        <v>0.64651449722393584</v>
      </c>
      <c r="M21" s="50">
        <f t="shared" si="5"/>
        <v>2.1671807526218383</v>
      </c>
      <c r="N21" s="50">
        <f t="shared" si="5"/>
        <v>0.7791486736582357</v>
      </c>
      <c r="O21" s="50">
        <f t="shared" si="5"/>
        <v>2.2433066008636646</v>
      </c>
      <c r="P21" s="50">
        <f t="shared" si="5"/>
        <v>4.7167489204194943</v>
      </c>
      <c r="Q21" s="50">
        <f>Q8/$B8</f>
        <v>0.90623072177668107</v>
      </c>
    </row>
    <row r="22" spans="1:17">
      <c r="A22" t="s">
        <v>71</v>
      </c>
      <c r="B22" s="50">
        <v>1</v>
      </c>
      <c r="C22" s="50">
        <f t="shared" si="5"/>
        <v>1.6361991493565593</v>
      </c>
      <c r="D22" s="50">
        <f t="shared" si="5"/>
        <v>0.59932565288999085</v>
      </c>
      <c r="E22" s="50">
        <f t="shared" si="5"/>
        <v>0.218842147922446</v>
      </c>
      <c r="F22" s="50">
        <f t="shared" si="5"/>
        <v>0.39036264919349889</v>
      </c>
      <c r="G22" s="50">
        <f t="shared" si="5"/>
        <v>0.4216375090911324</v>
      </c>
      <c r="H22" s="50">
        <f t="shared" si="5"/>
        <v>0.58494358380966549</v>
      </c>
      <c r="I22" s="50">
        <f t="shared" si="5"/>
        <v>1.1521210822848114</v>
      </c>
      <c r="J22" s="50">
        <f t="shared" si="5"/>
        <v>0.56360244904531165</v>
      </c>
      <c r="K22" s="50">
        <f t="shared" si="5"/>
        <v>0.61545431100473891</v>
      </c>
      <c r="L22" s="50">
        <f t="shared" si="5"/>
        <v>0.59430420941602524</v>
      </c>
      <c r="M22" s="50">
        <f t="shared" si="5"/>
        <v>0.60284612141249927</v>
      </c>
      <c r="N22" s="50">
        <f t="shared" si="5"/>
        <v>0.53830419849984379</v>
      </c>
      <c r="O22" s="50">
        <f t="shared" si="5"/>
        <v>0.54691024306242564</v>
      </c>
      <c r="P22" s="50">
        <f t="shared" si="5"/>
        <v>0.62730382598515122</v>
      </c>
      <c r="Q22" s="50">
        <f t="shared" si="5"/>
        <v>0.62279544304004741</v>
      </c>
    </row>
    <row r="23" spans="1:17">
      <c r="A23" t="s">
        <v>76</v>
      </c>
      <c r="B23" s="50">
        <v>1</v>
      </c>
      <c r="C23" s="50">
        <f t="shared" si="5"/>
        <v>1.7941125239505311</v>
      </c>
      <c r="D23" s="50">
        <f t="shared" si="5"/>
        <v>0.32746908204145619</v>
      </c>
      <c r="E23" s="50">
        <f t="shared" si="5"/>
        <v>0.36056436160947569</v>
      </c>
      <c r="F23" s="50">
        <f t="shared" si="5"/>
        <v>0.49468733670092319</v>
      </c>
      <c r="G23" s="50">
        <f t="shared" si="5"/>
        <v>0.52952447308831208</v>
      </c>
      <c r="H23" s="50">
        <f t="shared" si="5"/>
        <v>0.4197874934680369</v>
      </c>
      <c r="I23" s="50">
        <f t="shared" si="5"/>
        <v>0.30935377112001389</v>
      </c>
      <c r="J23" s="50">
        <f t="shared" si="5"/>
        <v>0.13447134645532138</v>
      </c>
      <c r="K23" s="50">
        <f t="shared" si="5"/>
        <v>0.22226093015154152</v>
      </c>
      <c r="L23" s="50">
        <f t="shared" si="5"/>
        <v>0.23323462811356907</v>
      </c>
      <c r="M23" s="50">
        <f t="shared" si="5"/>
        <v>0.18655286535446786</v>
      </c>
      <c r="N23" s="50">
        <f t="shared" si="5"/>
        <v>0.38407942867096323</v>
      </c>
      <c r="O23" s="50">
        <f t="shared" si="5"/>
        <v>0.39505312663299075</v>
      </c>
      <c r="P23" s="50">
        <f t="shared" si="5"/>
        <v>0.38686639958195435</v>
      </c>
      <c r="Q23" s="50">
        <f t="shared" si="5"/>
        <v>0.4003135342274865</v>
      </c>
    </row>
    <row r="27" spans="1:17" ht="18.600000000000001">
      <c r="A27" s="100" t="s">
        <v>421</v>
      </c>
    </row>
    <row r="28" spans="1:17" ht="18.600000000000001">
      <c r="A28" s="102" t="s">
        <v>420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7">
      <c r="B29" s="37">
        <v>2007</v>
      </c>
      <c r="C29" s="37">
        <v>2008</v>
      </c>
      <c r="D29" s="37">
        <v>2009</v>
      </c>
      <c r="E29" s="37">
        <v>2010</v>
      </c>
      <c r="F29" s="41">
        <v>2011</v>
      </c>
      <c r="G29" s="41">
        <v>2012</v>
      </c>
      <c r="H29" s="41">
        <v>2013</v>
      </c>
      <c r="I29" s="41">
        <v>2014</v>
      </c>
      <c r="J29" s="41">
        <v>2015</v>
      </c>
      <c r="K29" s="41">
        <v>2016</v>
      </c>
      <c r="L29" s="41">
        <v>2017</v>
      </c>
      <c r="M29" s="41">
        <v>2018</v>
      </c>
      <c r="N29" s="41">
        <v>2019</v>
      </c>
      <c r="O29" s="41">
        <v>2020</v>
      </c>
      <c r="P29" s="41">
        <v>2021</v>
      </c>
      <c r="Q29" s="41">
        <v>2022</v>
      </c>
    </row>
    <row r="30" spans="1:17">
      <c r="A30" t="s">
        <v>85</v>
      </c>
      <c r="B30" s="50">
        <v>1</v>
      </c>
      <c r="C30" s="50">
        <f>(C5-$B$5)/$B$5</f>
        <v>-3.2938218426782316E-2</v>
      </c>
      <c r="D30" s="50">
        <f t="shared" ref="D30:P30" si="6">(D5-$B$5)/$B$5</f>
        <v>-8.4940203155063759E-2</v>
      </c>
      <c r="E30" s="50">
        <f t="shared" si="6"/>
        <v>-6.2441596646114258E-3</v>
      </c>
      <c r="F30" s="50">
        <f t="shared" si="6"/>
        <v>-0.15019904527845102</v>
      </c>
      <c r="G30" s="50">
        <f t="shared" si="6"/>
        <v>-0.13359719967943012</v>
      </c>
      <c r="H30" s="50">
        <f t="shared" si="6"/>
        <v>-0.20214176872539374</v>
      </c>
      <c r="I30" s="50">
        <f t="shared" si="6"/>
        <v>-0.27609809874075697</v>
      </c>
      <c r="J30" s="50">
        <f t="shared" si="6"/>
        <v>-0.34573319212551173</v>
      </c>
      <c r="K30" s="50">
        <f t="shared" si="6"/>
        <v>-0.53098677603791866</v>
      </c>
      <c r="L30" s="50">
        <f t="shared" si="6"/>
        <v>-0.56541700203751166</v>
      </c>
      <c r="M30" s="50">
        <f t="shared" si="6"/>
        <v>-0.55335610303206129</v>
      </c>
      <c r="N30" s="50">
        <f t="shared" si="6"/>
        <v>-0.57238044314159264</v>
      </c>
      <c r="O30" s="50">
        <f t="shared" si="6"/>
        <v>-0.59875694615921893</v>
      </c>
      <c r="P30" s="50">
        <f t="shared" si="6"/>
        <v>-0.61923708307235992</v>
      </c>
      <c r="Q30" s="50">
        <f>(Q5-$B$5)/$B$5</f>
        <v>-0.60367268843180011</v>
      </c>
    </row>
    <row r="31" spans="1:17">
      <c r="A31" t="s">
        <v>59</v>
      </c>
      <c r="B31" s="50">
        <v>1</v>
      </c>
      <c r="C31" s="50">
        <f>(C6-$B$6)/$B$6</f>
        <v>-0.19705072391854939</v>
      </c>
      <c r="D31" s="50">
        <f t="shared" ref="D31:Q31" si="7">(D6-$B$6)/$B$6</f>
        <v>-0.27472222300679272</v>
      </c>
      <c r="E31" s="50">
        <f t="shared" si="7"/>
        <v>-0.32302916801929715</v>
      </c>
      <c r="F31" s="50">
        <f t="shared" si="7"/>
        <v>-0.3195249522241696</v>
      </c>
      <c r="G31" s="50">
        <f t="shared" si="7"/>
        <v>-0.32284865166512378</v>
      </c>
      <c r="H31" s="50">
        <f t="shared" si="7"/>
        <v>-0.33436993559238376</v>
      </c>
      <c r="I31" s="50">
        <f t="shared" si="7"/>
        <v>-0.3965943580594079</v>
      </c>
      <c r="J31" s="50">
        <f t="shared" si="7"/>
        <v>-0.46119458542665109</v>
      </c>
      <c r="K31" s="50">
        <f t="shared" si="7"/>
        <v>-0.50603615617953379</v>
      </c>
      <c r="L31" s="50">
        <f t="shared" si="7"/>
        <v>-0.54023414302119432</v>
      </c>
      <c r="M31" s="50">
        <f t="shared" si="7"/>
        <v>-0.60654940291707904</v>
      </c>
      <c r="N31" s="50">
        <f t="shared" si="7"/>
        <v>-0.62225490361987268</v>
      </c>
      <c r="O31" s="50">
        <f t="shared" si="7"/>
        <v>-0.6330301572280066</v>
      </c>
      <c r="P31" s="50">
        <f t="shared" si="7"/>
        <v>-0.65193790742116198</v>
      </c>
      <c r="Q31" s="50">
        <f t="shared" si="7"/>
        <v>-0.67172131523531797</v>
      </c>
    </row>
    <row r="32" spans="1:17">
      <c r="A32" t="s">
        <v>66</v>
      </c>
      <c r="B32" s="50">
        <v>1</v>
      </c>
      <c r="C32" s="50">
        <f>(C7-$B$7)/$B$7</f>
        <v>6.9239362653607431E-2</v>
      </c>
      <c r="D32" s="50">
        <f t="shared" ref="D32:Q32" si="8">(D7-$B$7)/$B$7</f>
        <v>-0.2846964639492931</v>
      </c>
      <c r="E32" s="50">
        <f t="shared" si="8"/>
        <v>-0.1531568626789204</v>
      </c>
      <c r="F32" s="50">
        <f t="shared" si="8"/>
        <v>-0.37416593821614563</v>
      </c>
      <c r="G32" s="50">
        <f t="shared" si="8"/>
        <v>-0.34149535422945687</v>
      </c>
      <c r="H32" s="50">
        <f t="shared" si="8"/>
        <v>-0.45583902312253832</v>
      </c>
      <c r="I32" s="50">
        <f t="shared" si="8"/>
        <v>-0.42128853053248327</v>
      </c>
      <c r="J32" s="50">
        <f t="shared" si="8"/>
        <v>-0.45815431450837185</v>
      </c>
      <c r="K32" s="50">
        <f t="shared" si="8"/>
        <v>-0.55738108818695131</v>
      </c>
      <c r="L32" s="50">
        <f t="shared" si="8"/>
        <v>-0.6754204481405105</v>
      </c>
      <c r="M32" s="50">
        <f t="shared" si="8"/>
        <v>-0.69676432966239277</v>
      </c>
      <c r="N32" s="50">
        <f t="shared" si="8"/>
        <v>-0.67416155063771765</v>
      </c>
      <c r="O32" s="50">
        <f t="shared" si="8"/>
        <v>-0.75177740802116844</v>
      </c>
      <c r="P32" s="50">
        <f t="shared" si="8"/>
        <v>-0.8516603946795549</v>
      </c>
      <c r="Q32" s="50">
        <f t="shared" si="8"/>
        <v>-0.83268138417974225</v>
      </c>
    </row>
    <row r="33" spans="1:17">
      <c r="A33" t="s">
        <v>53</v>
      </c>
      <c r="B33" s="50">
        <v>1</v>
      </c>
      <c r="C33" s="50">
        <f>(C8-$B$8)/$B$8</f>
        <v>9.3769278223318944E-2</v>
      </c>
      <c r="D33" s="50">
        <f t="shared" ref="D33:Q33" si="9">(D8-$B$8)/$B$8</f>
        <v>-0.48180135718692163</v>
      </c>
      <c r="E33" s="50">
        <f t="shared" si="9"/>
        <v>-9.6236890808143127E-2</v>
      </c>
      <c r="F33" s="50">
        <f t="shared" si="9"/>
        <v>0.32325724861196792</v>
      </c>
      <c r="G33" s="50">
        <f t="shared" si="9"/>
        <v>0.62615669339913638</v>
      </c>
      <c r="H33" s="50">
        <f t="shared" si="9"/>
        <v>1.3318938926588526</v>
      </c>
      <c r="I33" s="50">
        <f t="shared" si="9"/>
        <v>0.13633559531153608</v>
      </c>
      <c r="J33" s="50">
        <f t="shared" si="9"/>
        <v>0.53547193090684764</v>
      </c>
      <c r="K33" s="50">
        <f t="shared" si="9"/>
        <v>6.9710055521283162E-2</v>
      </c>
      <c r="L33" s="50">
        <f t="shared" si="9"/>
        <v>-0.35348550277606416</v>
      </c>
      <c r="M33" s="50">
        <f t="shared" si="9"/>
        <v>1.1671807526218383</v>
      </c>
      <c r="N33" s="50">
        <f t="shared" si="9"/>
        <v>-0.22085132634176435</v>
      </c>
      <c r="O33" s="50">
        <f t="shared" si="9"/>
        <v>1.2433066008636644</v>
      </c>
      <c r="P33" s="50">
        <f t="shared" si="9"/>
        <v>3.7167489204194943</v>
      </c>
      <c r="Q33" s="50">
        <f t="shared" si="9"/>
        <v>-9.3769278223318944E-2</v>
      </c>
    </row>
    <row r="34" spans="1:17">
      <c r="A34" t="s">
        <v>71</v>
      </c>
      <c r="B34" s="50">
        <v>1</v>
      </c>
      <c r="C34" s="50">
        <f>(C9-$B$9)/$B$9</f>
        <v>0.63619914935655941</v>
      </c>
      <c r="D34" s="50">
        <f t="shared" ref="D34:Q34" si="10">(D9-$B$9)/$B$9</f>
        <v>-0.40067434711000921</v>
      </c>
      <c r="E34" s="50">
        <f t="shared" si="10"/>
        <v>-0.78115785207755395</v>
      </c>
      <c r="F34" s="50">
        <f t="shared" si="10"/>
        <v>-0.60963735080650105</v>
      </c>
      <c r="G34" s="50">
        <f t="shared" si="10"/>
        <v>-0.5783624909088676</v>
      </c>
      <c r="H34" s="50">
        <f t="shared" si="10"/>
        <v>-0.41505641619033451</v>
      </c>
      <c r="I34" s="50">
        <f t="shared" si="10"/>
        <v>0.15212108228481136</v>
      </c>
      <c r="J34" s="50">
        <f t="shared" si="10"/>
        <v>-0.4363975509546883</v>
      </c>
      <c r="K34" s="50">
        <f t="shared" si="10"/>
        <v>-0.38454568899526104</v>
      </c>
      <c r="L34" s="50">
        <f t="shared" si="10"/>
        <v>-0.40569579058397481</v>
      </c>
      <c r="M34" s="50">
        <f t="shared" si="10"/>
        <v>-0.39715387858750067</v>
      </c>
      <c r="N34" s="50">
        <f t="shared" si="10"/>
        <v>-0.46169580150015621</v>
      </c>
      <c r="O34" s="50">
        <f t="shared" si="10"/>
        <v>-0.45308975693757442</v>
      </c>
      <c r="P34" s="50">
        <f t="shared" si="10"/>
        <v>-0.37269617401484872</v>
      </c>
      <c r="Q34" s="50">
        <f t="shared" si="10"/>
        <v>-0.37720455695995264</v>
      </c>
    </row>
    <row r="35" spans="1:17">
      <c r="A35" t="s">
        <v>76</v>
      </c>
      <c r="B35" s="50">
        <v>1</v>
      </c>
      <c r="C35" s="50">
        <f>(C10-$B$10)/$B$10</f>
        <v>0.79411252395053122</v>
      </c>
      <c r="D35" s="50">
        <f t="shared" ref="D35:P35" si="11">(D10-$B$10)/$B$10</f>
        <v>-0.67253091795854381</v>
      </c>
      <c r="E35" s="50">
        <f t="shared" si="11"/>
        <v>-0.63943563839052431</v>
      </c>
      <c r="F35" s="50">
        <f t="shared" si="11"/>
        <v>-0.50531266329907687</v>
      </c>
      <c r="G35" s="50">
        <f t="shared" si="11"/>
        <v>-0.47047552691168787</v>
      </c>
      <c r="H35" s="50">
        <f t="shared" si="11"/>
        <v>-0.5802125065319631</v>
      </c>
      <c r="I35" s="50">
        <f t="shared" si="11"/>
        <v>-0.69064622887998606</v>
      </c>
      <c r="J35" s="50">
        <f t="shared" si="11"/>
        <v>-0.86552865354467867</v>
      </c>
      <c r="K35" s="50">
        <f t="shared" si="11"/>
        <v>-0.77773906984845842</v>
      </c>
      <c r="L35" s="50">
        <f t="shared" si="11"/>
        <v>-0.76676537188643101</v>
      </c>
      <c r="M35" s="50">
        <f t="shared" si="11"/>
        <v>-0.81344713464553209</v>
      </c>
      <c r="N35" s="50">
        <f t="shared" si="11"/>
        <v>-0.61592057132903677</v>
      </c>
      <c r="O35" s="50">
        <f t="shared" si="11"/>
        <v>-0.60494687336700925</v>
      </c>
      <c r="P35" s="50">
        <f t="shared" si="11"/>
        <v>-0.61313360041804565</v>
      </c>
      <c r="Q35" s="50">
        <f>(Q10-$B$10)/$B$10</f>
        <v>-0.5996864657725135</v>
      </c>
    </row>
    <row r="36" spans="1:17">
      <c r="P36" s="50"/>
      <c r="Q36" s="5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AC3C-1689-4F7E-8BDB-4C791C49E5F7}">
  <sheetPr>
    <tabColor theme="4" tint="0.39997558519241921"/>
  </sheetPr>
  <dimension ref="A1:M45"/>
  <sheetViews>
    <sheetView zoomScale="80" zoomScaleNormal="80" workbookViewId="0">
      <selection activeCell="D33" sqref="D33"/>
    </sheetView>
  </sheetViews>
  <sheetFormatPr defaultRowHeight="14.45"/>
  <cols>
    <col min="1" max="1" width="45.85546875" customWidth="1"/>
    <col min="2" max="2" width="17.7109375" customWidth="1"/>
    <col min="3" max="3" width="27.140625" customWidth="1"/>
    <col min="4" max="4" width="15" bestFit="1" customWidth="1"/>
    <col min="5" max="5" width="16.28515625" bestFit="1" customWidth="1"/>
    <col min="6" max="6" width="25.28515625" bestFit="1" customWidth="1"/>
    <col min="7" max="7" width="23.140625" bestFit="1" customWidth="1"/>
    <col min="8" max="8" width="20.42578125" bestFit="1" customWidth="1"/>
    <col min="9" max="9" width="28.85546875" customWidth="1"/>
    <col min="10" max="10" width="33.85546875" customWidth="1"/>
    <col min="11" max="11" width="26" customWidth="1"/>
    <col min="12" max="12" width="19.85546875" bestFit="1" customWidth="1"/>
    <col min="13" max="14" width="40" bestFit="1" customWidth="1"/>
    <col min="15" max="15" width="20" bestFit="1" customWidth="1"/>
    <col min="16" max="16" width="16.42578125" customWidth="1"/>
  </cols>
  <sheetData>
    <row r="1" spans="1:13" ht="18.600000000000001">
      <c r="A1" s="100" t="s">
        <v>422</v>
      </c>
      <c r="I1" s="45"/>
      <c r="L1" s="101" t="s">
        <v>423</v>
      </c>
    </row>
    <row r="3" spans="1:13" ht="18.600000000000001">
      <c r="A3" s="109" t="s">
        <v>389</v>
      </c>
      <c r="B3" s="50"/>
      <c r="C3" s="50"/>
      <c r="D3" s="50"/>
      <c r="E3" s="50"/>
      <c r="F3" s="50"/>
      <c r="G3" s="50"/>
    </row>
    <row r="4" spans="1:13">
      <c r="A4" s="37" t="s">
        <v>424</v>
      </c>
      <c r="J4" s="55" t="s">
        <v>388</v>
      </c>
      <c r="K4" s="56"/>
      <c r="L4" s="56"/>
      <c r="M4" s="57"/>
    </row>
    <row r="5" spans="1:13">
      <c r="A5" s="37" t="s">
        <v>132</v>
      </c>
      <c r="B5" s="37" t="s">
        <v>425</v>
      </c>
      <c r="C5" s="37" t="s">
        <v>85</v>
      </c>
      <c r="D5" s="37" t="s">
        <v>59</v>
      </c>
      <c r="E5" s="37" t="s">
        <v>66</v>
      </c>
      <c r="F5" s="37" t="s">
        <v>53</v>
      </c>
      <c r="G5" s="37" t="s">
        <v>71</v>
      </c>
      <c r="H5" s="37" t="s">
        <v>76</v>
      </c>
      <c r="J5" s="58" t="s">
        <v>393</v>
      </c>
      <c r="K5" s="37" t="s">
        <v>394</v>
      </c>
      <c r="L5" s="37" t="s">
        <v>395</v>
      </c>
      <c r="M5" s="80"/>
    </row>
    <row r="6" spans="1:13">
      <c r="A6" t="s">
        <v>25</v>
      </c>
      <c r="B6">
        <v>2021</v>
      </c>
      <c r="C6" s="208">
        <v>4611913858.2369604</v>
      </c>
      <c r="D6" s="208">
        <v>2552980.5271629002</v>
      </c>
      <c r="E6" s="208">
        <v>43951.69</v>
      </c>
      <c r="F6" s="208"/>
      <c r="G6" s="208"/>
      <c r="H6" s="208"/>
      <c r="J6" s="59" t="s">
        <v>85</v>
      </c>
      <c r="K6" t="s">
        <v>398</v>
      </c>
      <c r="L6">
        <v>1</v>
      </c>
      <c r="M6" s="80"/>
    </row>
    <row r="7" spans="1:13">
      <c r="B7">
        <v>2022</v>
      </c>
      <c r="C7" s="208">
        <v>4954368722.6012497</v>
      </c>
      <c r="D7" s="208">
        <v>2481538.0499999998</v>
      </c>
      <c r="E7" s="208">
        <v>38795</v>
      </c>
      <c r="F7" s="208"/>
      <c r="G7" s="208"/>
      <c r="H7" s="208"/>
      <c r="J7" s="59" t="s">
        <v>59</v>
      </c>
      <c r="K7" t="s">
        <v>400</v>
      </c>
      <c r="L7">
        <v>28</v>
      </c>
      <c r="M7" s="80"/>
    </row>
    <row r="8" spans="1:13">
      <c r="A8" t="s">
        <v>26</v>
      </c>
      <c r="B8">
        <v>2021</v>
      </c>
      <c r="C8" s="208">
        <v>61388065.353028499</v>
      </c>
      <c r="D8" s="208"/>
      <c r="E8" s="208"/>
      <c r="F8" s="208"/>
      <c r="G8" s="208">
        <v>608</v>
      </c>
      <c r="H8" s="208"/>
      <c r="J8" s="59" t="s">
        <v>66</v>
      </c>
      <c r="K8" t="s">
        <v>402</v>
      </c>
      <c r="L8">
        <v>265</v>
      </c>
      <c r="M8" s="80"/>
    </row>
    <row r="9" spans="1:13">
      <c r="B9">
        <v>2022</v>
      </c>
      <c r="C9" s="208">
        <v>50597861.240000002</v>
      </c>
      <c r="D9" s="208"/>
      <c r="E9" s="208"/>
      <c r="F9" s="208"/>
      <c r="G9" s="208">
        <v>392</v>
      </c>
      <c r="H9" s="208"/>
      <c r="J9" s="59" t="s">
        <v>76</v>
      </c>
      <c r="K9" t="s">
        <v>404</v>
      </c>
      <c r="L9" s="5">
        <v>23500</v>
      </c>
      <c r="M9" s="80"/>
    </row>
    <row r="10" spans="1:13">
      <c r="A10" t="s">
        <v>27</v>
      </c>
      <c r="B10">
        <v>2021</v>
      </c>
      <c r="C10" s="208">
        <v>715866103</v>
      </c>
      <c r="D10" s="208">
        <v>22770</v>
      </c>
      <c r="E10" s="208"/>
      <c r="F10" s="208"/>
      <c r="G10" s="208"/>
      <c r="H10" s="208"/>
      <c r="J10" s="192" t="s">
        <v>53</v>
      </c>
      <c r="K10" s="52" t="s">
        <v>405</v>
      </c>
      <c r="L10" s="112">
        <v>12400</v>
      </c>
      <c r="M10" s="209"/>
    </row>
    <row r="11" spans="1:13">
      <c r="B11">
        <v>2022</v>
      </c>
      <c r="C11" s="208">
        <v>667165778.37</v>
      </c>
      <c r="D11" s="208">
        <v>31252</v>
      </c>
      <c r="E11" s="208"/>
      <c r="F11" s="208"/>
      <c r="G11" s="208"/>
      <c r="H11" s="208"/>
      <c r="J11" s="194" t="s">
        <v>71</v>
      </c>
      <c r="K11" s="210" t="s">
        <v>406</v>
      </c>
      <c r="L11" s="197">
        <v>11100</v>
      </c>
      <c r="M11" s="211"/>
    </row>
    <row r="12" spans="1:13">
      <c r="A12" t="s">
        <v>28</v>
      </c>
      <c r="B12">
        <v>2021</v>
      </c>
      <c r="C12" s="208">
        <v>1485461207.71942</v>
      </c>
      <c r="D12" s="208">
        <v>335395.70922842401</v>
      </c>
      <c r="E12" s="208"/>
      <c r="F12" s="208">
        <v>538.75</v>
      </c>
      <c r="G12" s="208">
        <v>3989.24</v>
      </c>
      <c r="H12" s="208">
        <v>222.1</v>
      </c>
    </row>
    <row r="13" spans="1:13">
      <c r="B13">
        <v>2022</v>
      </c>
      <c r="C13" s="208">
        <v>1494620200.4100001</v>
      </c>
      <c r="D13" s="208">
        <v>357919.47</v>
      </c>
      <c r="E13" s="208"/>
      <c r="F13" s="208">
        <v>220</v>
      </c>
      <c r="G13" s="208">
        <v>4172.2</v>
      </c>
      <c r="H13" s="208">
        <v>229.82</v>
      </c>
    </row>
    <row r="14" spans="1:13">
      <c r="A14" t="s">
        <v>138</v>
      </c>
      <c r="B14">
        <v>2021</v>
      </c>
      <c r="C14" s="208">
        <v>2048553657.2718799</v>
      </c>
      <c r="D14" s="208">
        <v>21037149.960000001</v>
      </c>
      <c r="E14" s="208"/>
      <c r="F14" s="208"/>
      <c r="G14" s="208"/>
      <c r="H14" s="208"/>
    </row>
    <row r="15" spans="1:13">
      <c r="B15">
        <v>2022</v>
      </c>
      <c r="C15" s="208">
        <v>2230089578</v>
      </c>
      <c r="D15" s="208">
        <v>19760080</v>
      </c>
      <c r="E15" s="208">
        <v>10780</v>
      </c>
      <c r="F15" s="208"/>
      <c r="G15" s="208"/>
      <c r="H15" s="208"/>
    </row>
    <row r="16" spans="1:13">
      <c r="A16" t="s">
        <v>30</v>
      </c>
      <c r="B16">
        <v>2021</v>
      </c>
      <c r="C16" s="208">
        <v>841390463.11000001</v>
      </c>
      <c r="D16" s="208"/>
      <c r="E16" s="208"/>
      <c r="F16" s="208"/>
      <c r="G16" s="208"/>
      <c r="H16" s="208"/>
    </row>
    <row r="17" spans="1:10">
      <c r="B17">
        <v>2022</v>
      </c>
      <c r="C17" s="208">
        <v>771561141.13</v>
      </c>
      <c r="D17" s="208"/>
      <c r="E17" s="208"/>
      <c r="F17" s="208"/>
      <c r="G17" s="208"/>
      <c r="H17" s="208"/>
    </row>
    <row r="18" spans="1:10">
      <c r="A18" t="s">
        <v>31</v>
      </c>
      <c r="B18">
        <v>2021</v>
      </c>
      <c r="C18" s="208"/>
      <c r="D18" s="208">
        <v>658764.70200000005</v>
      </c>
      <c r="E18" s="208"/>
      <c r="F18" s="208"/>
      <c r="G18" s="208"/>
      <c r="H18" s="208"/>
    </row>
    <row r="19" spans="1:10">
      <c r="B19">
        <v>2022</v>
      </c>
      <c r="C19" s="208"/>
      <c r="D19" s="208">
        <v>576093.62</v>
      </c>
      <c r="E19" s="208"/>
      <c r="F19" s="208"/>
      <c r="G19" s="208"/>
      <c r="H19" s="208"/>
    </row>
    <row r="20" spans="1:10">
      <c r="A20" t="s">
        <v>32</v>
      </c>
      <c r="B20">
        <v>2021</v>
      </c>
      <c r="C20" s="208">
        <v>326433472.62</v>
      </c>
      <c r="D20" s="208">
        <v>26947</v>
      </c>
      <c r="E20" s="208"/>
      <c r="F20" s="208">
        <v>6952.1</v>
      </c>
      <c r="G20" s="208"/>
      <c r="H20" s="208"/>
    </row>
    <row r="21" spans="1:10">
      <c r="B21">
        <v>2022</v>
      </c>
      <c r="C21" s="208">
        <v>334900595</v>
      </c>
      <c r="D21" s="208">
        <v>26959</v>
      </c>
      <c r="E21" s="208"/>
      <c r="F21" s="208">
        <v>1249</v>
      </c>
      <c r="G21" s="208"/>
      <c r="H21" s="208"/>
    </row>
    <row r="22" spans="1:10">
      <c r="A22" t="s">
        <v>33</v>
      </c>
      <c r="B22">
        <v>2021</v>
      </c>
      <c r="C22" s="208">
        <v>10307000</v>
      </c>
      <c r="D22" s="208"/>
      <c r="E22" s="208"/>
      <c r="F22" s="208">
        <v>155</v>
      </c>
      <c r="G22" s="208"/>
      <c r="H22" s="208"/>
    </row>
    <row r="23" spans="1:10">
      <c r="B23">
        <v>2022</v>
      </c>
      <c r="C23" s="208">
        <v>10920000</v>
      </c>
      <c r="D23" s="208"/>
      <c r="E23" s="208"/>
      <c r="F23" s="208"/>
      <c r="G23" s="208"/>
      <c r="H23" s="208"/>
    </row>
    <row r="24" spans="1:10">
      <c r="C24" s="5"/>
      <c r="D24" s="5"/>
      <c r="E24" s="5"/>
      <c r="H24" s="5"/>
    </row>
    <row r="25" spans="1:10" ht="18.600000000000001">
      <c r="A25" s="102" t="s">
        <v>408</v>
      </c>
      <c r="B25" s="5"/>
      <c r="C25" s="5"/>
      <c r="D25" s="5"/>
      <c r="E25" s="5"/>
      <c r="F25" s="5"/>
      <c r="G25" s="5"/>
      <c r="H25" s="212"/>
    </row>
    <row r="26" spans="1:10">
      <c r="A26" s="37" t="s">
        <v>409</v>
      </c>
      <c r="F26" s="52"/>
      <c r="G26" s="52"/>
    </row>
    <row r="27" spans="1:10">
      <c r="A27" s="37" t="s">
        <v>132</v>
      </c>
      <c r="B27" s="37" t="s">
        <v>425</v>
      </c>
      <c r="C27" s="37" t="s">
        <v>85</v>
      </c>
      <c r="D27" s="37" t="s">
        <v>59</v>
      </c>
      <c r="E27" s="37" t="s">
        <v>66</v>
      </c>
      <c r="F27" s="36" t="s">
        <v>53</v>
      </c>
      <c r="G27" s="36" t="s">
        <v>71</v>
      </c>
      <c r="H27" s="37" t="s">
        <v>76</v>
      </c>
      <c r="I27" s="40" t="s">
        <v>426</v>
      </c>
      <c r="J27" s="40"/>
    </row>
    <row r="28" spans="1:10">
      <c r="A28" t="s">
        <v>25</v>
      </c>
      <c r="B28">
        <v>2021</v>
      </c>
      <c r="C28" s="5">
        <f>_xlfn.IFNA(C6*$L$6,"")</f>
        <v>4611913858.2369604</v>
      </c>
      <c r="D28" s="5">
        <f>_xlfn.IFNA(D6*$L$7,"")</f>
        <v>71483454.760561198</v>
      </c>
      <c r="E28" s="5">
        <f>E6*$L$8</f>
        <v>11647197.850000001</v>
      </c>
      <c r="F28" s="112">
        <f>F6*$L$10</f>
        <v>0</v>
      </c>
      <c r="G28" s="112">
        <f>G6*$L$11</f>
        <v>0</v>
      </c>
      <c r="H28" s="5">
        <f>H6*$L$9</f>
        <v>0</v>
      </c>
      <c r="I28" s="213">
        <f>SUM(C28:H28)</f>
        <v>4695044510.8475218</v>
      </c>
      <c r="J28" s="214"/>
    </row>
    <row r="29" spans="1:10">
      <c r="B29">
        <v>2022</v>
      </c>
      <c r="C29" s="5">
        <f t="shared" ref="C29:C45" si="0">_xlfn.IFNA(C7*$L$6,"")</f>
        <v>4954368722.6012497</v>
      </c>
      <c r="D29" s="5">
        <f t="shared" ref="D29:D45" si="1">_xlfn.IFNA(D7*$L$7,"")</f>
        <v>69483065.399999991</v>
      </c>
      <c r="E29" s="5">
        <f t="shared" ref="E29:E45" si="2">E7*$L$8</f>
        <v>10280675</v>
      </c>
      <c r="F29" s="112">
        <f t="shared" ref="F29:F45" si="3">F7*$L$10</f>
        <v>0</v>
      </c>
      <c r="G29" s="112">
        <f t="shared" ref="G29:G45" si="4">G7*$L$11</f>
        <v>0</v>
      </c>
      <c r="H29" s="5">
        <f t="shared" ref="H29:H45" si="5">H7*$L$9</f>
        <v>0</v>
      </c>
      <c r="I29" s="213">
        <f t="shared" ref="I29:I45" si="6">SUM(C29:H29)</f>
        <v>5034132463.0012493</v>
      </c>
      <c r="J29" s="214"/>
    </row>
    <row r="30" spans="1:10">
      <c r="A30" t="s">
        <v>26</v>
      </c>
      <c r="B30">
        <v>2021</v>
      </c>
      <c r="C30" s="5">
        <f t="shared" si="0"/>
        <v>61388065.353028499</v>
      </c>
      <c r="D30" s="5">
        <f t="shared" si="1"/>
        <v>0</v>
      </c>
      <c r="E30" s="5">
        <f t="shared" si="2"/>
        <v>0</v>
      </c>
      <c r="F30" s="112">
        <f t="shared" si="3"/>
        <v>0</v>
      </c>
      <c r="G30" s="112">
        <f>G8*$L$11</f>
        <v>6748800</v>
      </c>
      <c r="H30" s="5">
        <f t="shared" si="5"/>
        <v>0</v>
      </c>
      <c r="I30" s="213">
        <f t="shared" si="6"/>
        <v>68136865.353028506</v>
      </c>
      <c r="J30" s="214"/>
    </row>
    <row r="31" spans="1:10">
      <c r="B31">
        <v>2022</v>
      </c>
      <c r="C31" s="5">
        <f>_xlfn.IFNA(C9*$L$6,"")</f>
        <v>50597861.240000002</v>
      </c>
      <c r="D31" s="5">
        <f t="shared" si="1"/>
        <v>0</v>
      </c>
      <c r="E31" s="5">
        <f t="shared" si="2"/>
        <v>0</v>
      </c>
      <c r="F31" s="112">
        <f t="shared" si="3"/>
        <v>0</v>
      </c>
      <c r="G31" s="112">
        <f t="shared" si="4"/>
        <v>4351200</v>
      </c>
      <c r="H31" s="5">
        <f t="shared" si="5"/>
        <v>0</v>
      </c>
      <c r="I31" s="213">
        <f t="shared" si="6"/>
        <v>54949061.240000002</v>
      </c>
      <c r="J31" s="214"/>
    </row>
    <row r="32" spans="1:10">
      <c r="A32" t="s">
        <v>27</v>
      </c>
      <c r="B32">
        <v>2021</v>
      </c>
      <c r="C32" s="5">
        <f t="shared" si="0"/>
        <v>715866103</v>
      </c>
      <c r="D32" s="5">
        <f t="shared" si="1"/>
        <v>637560</v>
      </c>
      <c r="E32" s="5">
        <f t="shared" si="2"/>
        <v>0</v>
      </c>
      <c r="F32" s="112">
        <f t="shared" si="3"/>
        <v>0</v>
      </c>
      <c r="G32" s="112">
        <f t="shared" si="4"/>
        <v>0</v>
      </c>
      <c r="H32" s="5">
        <f t="shared" si="5"/>
        <v>0</v>
      </c>
      <c r="I32" s="213">
        <f t="shared" si="6"/>
        <v>716503663</v>
      </c>
      <c r="J32" s="214"/>
    </row>
    <row r="33" spans="1:10">
      <c r="B33">
        <v>2022</v>
      </c>
      <c r="C33" s="5">
        <f t="shared" si="0"/>
        <v>667165778.37</v>
      </c>
      <c r="D33" s="5">
        <f t="shared" si="1"/>
        <v>875056</v>
      </c>
      <c r="E33" s="5">
        <f t="shared" si="2"/>
        <v>0</v>
      </c>
      <c r="F33" s="112">
        <f t="shared" si="3"/>
        <v>0</v>
      </c>
      <c r="G33" s="112">
        <f t="shared" si="4"/>
        <v>0</v>
      </c>
      <c r="H33" s="5">
        <f t="shared" si="5"/>
        <v>0</v>
      </c>
      <c r="I33" s="213">
        <f t="shared" si="6"/>
        <v>668040834.37</v>
      </c>
      <c r="J33" s="214"/>
    </row>
    <row r="34" spans="1:10">
      <c r="A34" t="s">
        <v>28</v>
      </c>
      <c r="B34">
        <v>2021</v>
      </c>
      <c r="C34" s="5">
        <f t="shared" si="0"/>
        <v>1485461207.71942</v>
      </c>
      <c r="D34" s="5">
        <f t="shared" si="1"/>
        <v>9391079.8583958726</v>
      </c>
      <c r="E34" s="5">
        <f t="shared" si="2"/>
        <v>0</v>
      </c>
      <c r="F34" s="112">
        <f>F12*$L$10</f>
        <v>6680500</v>
      </c>
      <c r="G34" s="112">
        <f t="shared" si="4"/>
        <v>44280564</v>
      </c>
      <c r="H34" s="5">
        <f t="shared" si="5"/>
        <v>5219350</v>
      </c>
      <c r="I34" s="213">
        <f t="shared" si="6"/>
        <v>1551032701.5778158</v>
      </c>
      <c r="J34" s="214"/>
    </row>
    <row r="35" spans="1:10">
      <c r="B35">
        <v>2022</v>
      </c>
      <c r="C35" s="5">
        <f t="shared" si="0"/>
        <v>1494620200.4100001</v>
      </c>
      <c r="D35" s="5">
        <f t="shared" si="1"/>
        <v>10021745.16</v>
      </c>
      <c r="E35" s="5">
        <f t="shared" si="2"/>
        <v>0</v>
      </c>
      <c r="F35" s="112">
        <f t="shared" si="3"/>
        <v>2728000</v>
      </c>
      <c r="G35" s="112">
        <f t="shared" si="4"/>
        <v>46311420</v>
      </c>
      <c r="H35" s="5">
        <f t="shared" si="5"/>
        <v>5400770</v>
      </c>
      <c r="I35" s="213">
        <f t="shared" si="6"/>
        <v>1559082135.5700002</v>
      </c>
      <c r="J35" s="214"/>
    </row>
    <row r="36" spans="1:10">
      <c r="A36" t="s">
        <v>138</v>
      </c>
      <c r="B36">
        <v>2021</v>
      </c>
      <c r="C36" s="5">
        <f t="shared" si="0"/>
        <v>2048553657.2718799</v>
      </c>
      <c r="D36" s="5">
        <f t="shared" si="1"/>
        <v>589040198.88</v>
      </c>
      <c r="E36" s="5">
        <f t="shared" si="2"/>
        <v>0</v>
      </c>
      <c r="F36" s="112">
        <f t="shared" si="3"/>
        <v>0</v>
      </c>
      <c r="G36" s="112">
        <f t="shared" si="4"/>
        <v>0</v>
      </c>
      <c r="H36" s="5">
        <f t="shared" si="5"/>
        <v>0</v>
      </c>
      <c r="I36" s="213">
        <f t="shared" si="6"/>
        <v>2637593856.1518798</v>
      </c>
      <c r="J36" s="214"/>
    </row>
    <row r="37" spans="1:10">
      <c r="B37">
        <v>2022</v>
      </c>
      <c r="C37" s="5">
        <f t="shared" si="0"/>
        <v>2230089578</v>
      </c>
      <c r="D37" s="5">
        <f t="shared" si="1"/>
        <v>553282240</v>
      </c>
      <c r="E37" s="5">
        <f t="shared" si="2"/>
        <v>2856700</v>
      </c>
      <c r="F37" s="112">
        <f t="shared" si="3"/>
        <v>0</v>
      </c>
      <c r="G37" s="112">
        <f t="shared" si="4"/>
        <v>0</v>
      </c>
      <c r="H37" s="5">
        <f t="shared" si="5"/>
        <v>0</v>
      </c>
      <c r="I37" s="213">
        <f t="shared" si="6"/>
        <v>2786228518</v>
      </c>
      <c r="J37" s="214"/>
    </row>
    <row r="38" spans="1:10">
      <c r="A38" t="s">
        <v>30</v>
      </c>
      <c r="B38">
        <v>2021</v>
      </c>
      <c r="C38" s="5">
        <f t="shared" si="0"/>
        <v>841390463.11000001</v>
      </c>
      <c r="D38" s="5">
        <f t="shared" si="1"/>
        <v>0</v>
      </c>
      <c r="E38" s="5">
        <f t="shared" si="2"/>
        <v>0</v>
      </c>
      <c r="F38" s="112">
        <f t="shared" si="3"/>
        <v>0</v>
      </c>
      <c r="G38" s="112">
        <f t="shared" si="4"/>
        <v>0</v>
      </c>
      <c r="H38" s="5">
        <f t="shared" si="5"/>
        <v>0</v>
      </c>
      <c r="I38" s="213">
        <f t="shared" si="6"/>
        <v>841390463.11000001</v>
      </c>
      <c r="J38" s="214"/>
    </row>
    <row r="39" spans="1:10">
      <c r="B39">
        <v>2022</v>
      </c>
      <c r="C39" s="5">
        <f t="shared" si="0"/>
        <v>771561141.13</v>
      </c>
      <c r="D39" s="5">
        <f t="shared" si="1"/>
        <v>0</v>
      </c>
      <c r="E39" s="5">
        <f t="shared" si="2"/>
        <v>0</v>
      </c>
      <c r="F39" s="112">
        <f t="shared" si="3"/>
        <v>0</v>
      </c>
      <c r="G39" s="112">
        <f t="shared" si="4"/>
        <v>0</v>
      </c>
      <c r="H39" s="5">
        <f t="shared" si="5"/>
        <v>0</v>
      </c>
      <c r="I39" s="213">
        <f t="shared" si="6"/>
        <v>771561141.13</v>
      </c>
      <c r="J39" s="214"/>
    </row>
    <row r="40" spans="1:10">
      <c r="A40" t="s">
        <v>31</v>
      </c>
      <c r="B40">
        <v>2021</v>
      </c>
      <c r="C40" s="5">
        <f t="shared" si="0"/>
        <v>0</v>
      </c>
      <c r="D40" s="5">
        <f t="shared" si="1"/>
        <v>18445411.656000003</v>
      </c>
      <c r="E40" s="5">
        <f t="shared" si="2"/>
        <v>0</v>
      </c>
      <c r="F40" s="112">
        <f t="shared" si="3"/>
        <v>0</v>
      </c>
      <c r="G40" s="112">
        <f t="shared" si="4"/>
        <v>0</v>
      </c>
      <c r="H40" s="5">
        <f t="shared" si="5"/>
        <v>0</v>
      </c>
      <c r="I40" s="213">
        <f t="shared" si="6"/>
        <v>18445411.656000003</v>
      </c>
      <c r="J40" s="214"/>
    </row>
    <row r="41" spans="1:10">
      <c r="B41">
        <v>2022</v>
      </c>
      <c r="C41" s="5">
        <f t="shared" si="0"/>
        <v>0</v>
      </c>
      <c r="D41" s="5">
        <f t="shared" si="1"/>
        <v>16130621.359999999</v>
      </c>
      <c r="E41" s="5">
        <f t="shared" si="2"/>
        <v>0</v>
      </c>
      <c r="F41" s="112">
        <f t="shared" si="3"/>
        <v>0</v>
      </c>
      <c r="G41" s="112">
        <f t="shared" si="4"/>
        <v>0</v>
      </c>
      <c r="H41" s="5">
        <f t="shared" si="5"/>
        <v>0</v>
      </c>
      <c r="I41" s="213">
        <f t="shared" si="6"/>
        <v>16130621.359999999</v>
      </c>
      <c r="J41" s="214"/>
    </row>
    <row r="42" spans="1:10">
      <c r="A42" t="s">
        <v>32</v>
      </c>
      <c r="B42">
        <v>2021</v>
      </c>
      <c r="C42" s="5">
        <f t="shared" si="0"/>
        <v>326433472.62</v>
      </c>
      <c r="D42" s="5">
        <f t="shared" si="1"/>
        <v>754516</v>
      </c>
      <c r="E42" s="5">
        <f t="shared" si="2"/>
        <v>0</v>
      </c>
      <c r="F42" s="112">
        <f t="shared" si="3"/>
        <v>86206040</v>
      </c>
      <c r="G42" s="112">
        <f t="shared" si="4"/>
        <v>0</v>
      </c>
      <c r="H42" s="5">
        <f t="shared" si="5"/>
        <v>0</v>
      </c>
      <c r="I42" s="213">
        <f t="shared" si="6"/>
        <v>413394028.62</v>
      </c>
      <c r="J42" s="214"/>
    </row>
    <row r="43" spans="1:10">
      <c r="B43">
        <v>2022</v>
      </c>
      <c r="C43" s="5">
        <f t="shared" si="0"/>
        <v>334900595</v>
      </c>
      <c r="D43" s="5">
        <f t="shared" si="1"/>
        <v>754852</v>
      </c>
      <c r="E43" s="5">
        <f t="shared" si="2"/>
        <v>0</v>
      </c>
      <c r="F43" s="112">
        <f t="shared" si="3"/>
        <v>15487600</v>
      </c>
      <c r="G43" s="112">
        <f t="shared" si="4"/>
        <v>0</v>
      </c>
      <c r="H43" s="5">
        <f t="shared" si="5"/>
        <v>0</v>
      </c>
      <c r="I43" s="213">
        <f t="shared" si="6"/>
        <v>351143047</v>
      </c>
      <c r="J43" s="214"/>
    </row>
    <row r="44" spans="1:10">
      <c r="A44" t="s">
        <v>33</v>
      </c>
      <c r="B44">
        <v>2021</v>
      </c>
      <c r="C44" s="5">
        <f t="shared" si="0"/>
        <v>10307000</v>
      </c>
      <c r="D44" s="5">
        <f t="shared" si="1"/>
        <v>0</v>
      </c>
      <c r="E44" s="5">
        <f t="shared" si="2"/>
        <v>0</v>
      </c>
      <c r="F44" s="112">
        <f t="shared" si="3"/>
        <v>1922000</v>
      </c>
      <c r="G44" s="112">
        <f t="shared" si="4"/>
        <v>0</v>
      </c>
      <c r="H44" s="5">
        <f t="shared" si="5"/>
        <v>0</v>
      </c>
      <c r="I44" s="213">
        <f t="shared" si="6"/>
        <v>12229000</v>
      </c>
      <c r="J44" s="214"/>
    </row>
    <row r="45" spans="1:10">
      <c r="B45">
        <v>2022</v>
      </c>
      <c r="C45" s="5">
        <f t="shared" si="0"/>
        <v>10920000</v>
      </c>
      <c r="D45" s="5">
        <f t="shared" si="1"/>
        <v>0</v>
      </c>
      <c r="E45" s="5">
        <f t="shared" si="2"/>
        <v>0</v>
      </c>
      <c r="F45" s="112">
        <f t="shared" si="3"/>
        <v>0</v>
      </c>
      <c r="G45" s="112">
        <f t="shared" si="4"/>
        <v>0</v>
      </c>
      <c r="H45" s="5">
        <f t="shared" si="5"/>
        <v>0</v>
      </c>
      <c r="I45" s="213">
        <f t="shared" si="6"/>
        <v>10920000</v>
      </c>
      <c r="J45" s="214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99A1-E5BD-4D0A-BB44-2FA80A02EB20}">
  <sheetPr codeName="Sheet13">
    <tabColor theme="4" tint="0.79998168889431442"/>
  </sheetPr>
  <dimension ref="A1:O39"/>
  <sheetViews>
    <sheetView topLeftCell="A4" zoomScale="90" zoomScaleNormal="90" workbookViewId="0">
      <selection activeCell="N20" sqref="N20"/>
    </sheetView>
  </sheetViews>
  <sheetFormatPr defaultRowHeight="14.45"/>
  <cols>
    <col min="1" max="1" width="63.85546875" bestFit="1" customWidth="1"/>
    <col min="2" max="2" width="5" bestFit="1" customWidth="1"/>
    <col min="3" max="3" width="25.140625" bestFit="1" customWidth="1"/>
    <col min="4" max="4" width="22.7109375" bestFit="1" customWidth="1"/>
    <col min="5" max="5" width="20" bestFit="1" customWidth="1"/>
    <col min="13" max="13" width="24.28515625" bestFit="1" customWidth="1"/>
    <col min="14" max="14" width="15.85546875" customWidth="1"/>
    <col min="15" max="15" width="18.85546875" bestFit="1" customWidth="1"/>
  </cols>
  <sheetData>
    <row r="1" spans="1:15">
      <c r="A1" s="11" t="s">
        <v>427</v>
      </c>
    </row>
    <row r="3" spans="1:15">
      <c r="A3" s="61" t="s">
        <v>389</v>
      </c>
      <c r="M3" s="55" t="s">
        <v>388</v>
      </c>
      <c r="N3" s="56"/>
      <c r="O3" s="57"/>
    </row>
    <row r="4" spans="1:15">
      <c r="A4" s="55" t="s">
        <v>424</v>
      </c>
      <c r="B4" s="56"/>
      <c r="C4" s="56"/>
      <c r="D4" s="56"/>
      <c r="E4" s="57"/>
      <c r="M4" s="58" t="s">
        <v>393</v>
      </c>
      <c r="N4" s="37" t="s">
        <v>394</v>
      </c>
      <c r="O4" s="66" t="s">
        <v>395</v>
      </c>
    </row>
    <row r="5" spans="1:15">
      <c r="A5" s="58" t="s">
        <v>132</v>
      </c>
      <c r="B5" s="37" t="s">
        <v>425</v>
      </c>
      <c r="C5" s="37" t="s">
        <v>53</v>
      </c>
      <c r="D5" s="37" t="s">
        <v>71</v>
      </c>
      <c r="E5" s="66" t="s">
        <v>76</v>
      </c>
      <c r="M5" s="59" t="s">
        <v>85</v>
      </c>
      <c r="N5" t="s">
        <v>398</v>
      </c>
      <c r="O5" s="80">
        <v>1</v>
      </c>
    </row>
    <row r="6" spans="1:15">
      <c r="A6" s="59" t="s">
        <v>26</v>
      </c>
      <c r="B6">
        <v>2021</v>
      </c>
      <c r="C6" s="5"/>
      <c r="D6" s="5">
        <v>608</v>
      </c>
      <c r="E6" s="67"/>
      <c r="M6" s="59" t="s">
        <v>59</v>
      </c>
      <c r="N6" t="s">
        <v>400</v>
      </c>
      <c r="O6" s="80">
        <v>28</v>
      </c>
    </row>
    <row r="7" spans="1:15">
      <c r="A7" s="59"/>
      <c r="B7">
        <v>2022</v>
      </c>
      <c r="C7" s="5"/>
      <c r="D7" s="5">
        <v>392</v>
      </c>
      <c r="E7" s="67"/>
      <c r="M7" s="59" t="s">
        <v>66</v>
      </c>
      <c r="N7" t="s">
        <v>402</v>
      </c>
      <c r="O7" s="80">
        <v>265</v>
      </c>
    </row>
    <row r="8" spans="1:15">
      <c r="A8" s="59" t="s">
        <v>28</v>
      </c>
      <c r="B8">
        <v>2021</v>
      </c>
      <c r="C8" s="5">
        <v>538.75</v>
      </c>
      <c r="D8" s="5">
        <v>3989.24</v>
      </c>
      <c r="E8" s="67">
        <v>222.1</v>
      </c>
      <c r="M8" s="59" t="s">
        <v>76</v>
      </c>
      <c r="N8" t="s">
        <v>404</v>
      </c>
      <c r="O8" s="67">
        <v>23500</v>
      </c>
    </row>
    <row r="9" spans="1:15">
      <c r="A9" s="59"/>
      <c r="B9">
        <v>2022</v>
      </c>
      <c r="C9" s="5">
        <v>220</v>
      </c>
      <c r="D9" s="5">
        <v>4172.2</v>
      </c>
      <c r="E9" s="67">
        <v>229.82</v>
      </c>
      <c r="M9" s="192" t="s">
        <v>53</v>
      </c>
      <c r="N9" s="52" t="s">
        <v>405</v>
      </c>
      <c r="O9" s="193">
        <v>12400</v>
      </c>
    </row>
    <row r="10" spans="1:15">
      <c r="A10" s="59" t="s">
        <v>32</v>
      </c>
      <c r="B10">
        <v>2021</v>
      </c>
      <c r="C10" s="5">
        <v>6952.1</v>
      </c>
      <c r="D10" s="5"/>
      <c r="E10" s="67"/>
      <c r="M10" s="194" t="s">
        <v>71</v>
      </c>
      <c r="N10" s="210" t="s">
        <v>406</v>
      </c>
      <c r="O10" s="196">
        <v>11100</v>
      </c>
    </row>
    <row r="11" spans="1:15">
      <c r="A11" s="59"/>
      <c r="B11">
        <v>2022</v>
      </c>
      <c r="C11" s="5">
        <v>1249</v>
      </c>
      <c r="D11" s="5"/>
      <c r="E11" s="67"/>
    </row>
    <row r="12" spans="1:15">
      <c r="A12" s="59" t="s">
        <v>33</v>
      </c>
      <c r="B12">
        <v>2021</v>
      </c>
      <c r="C12">
        <v>155</v>
      </c>
      <c r="E12" s="80"/>
    </row>
    <row r="13" spans="1:15">
      <c r="A13" s="65"/>
      <c r="B13" s="68">
        <v>2022</v>
      </c>
      <c r="C13" s="68"/>
      <c r="D13" s="68"/>
      <c r="E13" s="81"/>
    </row>
    <row r="19" spans="1:9" ht="18.600000000000001">
      <c r="A19" s="102" t="s">
        <v>408</v>
      </c>
      <c r="B19" s="5"/>
      <c r="C19" s="5"/>
      <c r="D19" s="5"/>
      <c r="E19" s="5"/>
      <c r="F19" s="5"/>
      <c r="G19" s="5"/>
      <c r="H19" s="212"/>
    </row>
    <row r="20" spans="1:9" ht="15.6" customHeight="1">
      <c r="A20" s="219" t="s">
        <v>409</v>
      </c>
      <c r="B20" s="56"/>
      <c r="C20" s="219"/>
      <c r="D20" s="219"/>
      <c r="E20" s="220"/>
      <c r="F20" s="52"/>
      <c r="G20" s="52"/>
    </row>
    <row r="21" spans="1:9" ht="15.6" customHeight="1">
      <c r="A21" s="58" t="s">
        <v>132</v>
      </c>
      <c r="B21" s="37" t="s">
        <v>425</v>
      </c>
      <c r="C21" s="37" t="s">
        <v>53</v>
      </c>
      <c r="D21" s="37" t="s">
        <v>71</v>
      </c>
      <c r="E21" s="66" t="s">
        <v>76</v>
      </c>
      <c r="F21" s="36"/>
      <c r="G21" s="36"/>
      <c r="H21" s="37"/>
      <c r="I21" s="40"/>
    </row>
    <row r="22" spans="1:9">
      <c r="A22" s="59" t="s">
        <v>26</v>
      </c>
      <c r="B22">
        <v>2021</v>
      </c>
      <c r="C22" s="5"/>
      <c r="D22" s="5">
        <f>D6*$O$10</f>
        <v>6748800</v>
      </c>
      <c r="E22" s="67"/>
      <c r="F22" s="112"/>
      <c r="G22" s="112"/>
      <c r="H22" s="5"/>
      <c r="I22" s="213"/>
    </row>
    <row r="23" spans="1:9">
      <c r="A23" s="59"/>
      <c r="B23">
        <v>2022</v>
      </c>
      <c r="C23" s="5"/>
      <c r="D23" s="5">
        <f t="shared" ref="D23:D25" si="0">D7*$O$10</f>
        <v>4351200</v>
      </c>
      <c r="E23" s="67"/>
      <c r="F23" s="112"/>
      <c r="G23" s="112"/>
      <c r="H23" s="5"/>
      <c r="I23" s="213"/>
    </row>
    <row r="24" spans="1:9">
      <c r="A24" s="59" t="s">
        <v>28</v>
      </c>
      <c r="B24">
        <v>2021</v>
      </c>
      <c r="C24" s="5">
        <f>C8*$O$9</f>
        <v>6680500</v>
      </c>
      <c r="D24" s="5">
        <f t="shared" si="0"/>
        <v>44280564</v>
      </c>
      <c r="E24" s="67">
        <f t="shared" ref="E24:E25" si="1">E8*$O$8</f>
        <v>5219350</v>
      </c>
      <c r="F24" s="112"/>
      <c r="G24" s="112"/>
      <c r="H24" s="5"/>
      <c r="I24" s="213"/>
    </row>
    <row r="25" spans="1:9">
      <c r="A25" s="59"/>
      <c r="B25">
        <v>2022</v>
      </c>
      <c r="C25" s="5">
        <f t="shared" ref="C25:C28" si="2">C9*$O$9</f>
        <v>2728000</v>
      </c>
      <c r="D25" s="5">
        <f t="shared" si="0"/>
        <v>46311420</v>
      </c>
      <c r="E25" s="67">
        <f t="shared" si="1"/>
        <v>5400770</v>
      </c>
      <c r="F25" s="112"/>
      <c r="G25" s="112"/>
      <c r="H25" s="5"/>
      <c r="I25" s="213"/>
    </row>
    <row r="26" spans="1:9">
      <c r="A26" s="59" t="s">
        <v>32</v>
      </c>
      <c r="B26">
        <v>2021</v>
      </c>
      <c r="C26" s="5">
        <f t="shared" si="2"/>
        <v>86206040</v>
      </c>
      <c r="D26" s="5"/>
      <c r="E26" s="67"/>
      <c r="F26" s="112"/>
      <c r="G26" s="112"/>
      <c r="H26" s="5"/>
      <c r="I26" s="213"/>
    </row>
    <row r="27" spans="1:9">
      <c r="A27" s="59"/>
      <c r="B27">
        <v>2022</v>
      </c>
      <c r="C27" s="5">
        <f t="shared" si="2"/>
        <v>15487600</v>
      </c>
      <c r="D27" s="5"/>
      <c r="E27" s="67"/>
      <c r="F27" s="112"/>
      <c r="G27" s="112"/>
      <c r="H27" s="5"/>
      <c r="I27" s="213"/>
    </row>
    <row r="28" spans="1:9">
      <c r="A28" s="59" t="s">
        <v>33</v>
      </c>
      <c r="B28">
        <v>2021</v>
      </c>
      <c r="C28" s="5">
        <f t="shared" si="2"/>
        <v>1922000</v>
      </c>
      <c r="E28" s="67"/>
      <c r="F28" s="112"/>
      <c r="G28" s="112"/>
      <c r="H28" s="5"/>
      <c r="I28" s="213"/>
    </row>
    <row r="29" spans="1:9">
      <c r="A29" s="65"/>
      <c r="B29" s="68">
        <v>2022</v>
      </c>
      <c r="C29" s="218"/>
      <c r="D29" s="68"/>
      <c r="E29" s="167"/>
      <c r="F29" s="112"/>
      <c r="G29" s="112"/>
      <c r="H29" s="5"/>
      <c r="I29" s="213"/>
    </row>
    <row r="30" spans="1:9">
      <c r="C30" s="5"/>
      <c r="D30" s="5"/>
      <c r="E30" s="5"/>
      <c r="F30" s="112"/>
      <c r="G30" s="112"/>
      <c r="H30" s="5"/>
      <c r="I30" s="213"/>
    </row>
    <row r="31" spans="1:9">
      <c r="C31" s="5"/>
      <c r="D31" s="5"/>
      <c r="E31" s="5"/>
      <c r="F31" s="112"/>
      <c r="G31" s="112"/>
      <c r="H31" s="5"/>
      <c r="I31" s="213"/>
    </row>
    <row r="32" spans="1:9">
      <c r="C32" s="5"/>
      <c r="D32" s="5"/>
      <c r="E32" s="5"/>
      <c r="F32" s="112"/>
      <c r="G32" s="112"/>
      <c r="H32" s="5"/>
      <c r="I32" s="213"/>
    </row>
    <row r="33" spans="3:9">
      <c r="C33" s="5"/>
      <c r="D33" s="5"/>
      <c r="E33" s="5"/>
      <c r="F33" s="112"/>
      <c r="G33" s="112"/>
      <c r="H33" s="5"/>
      <c r="I33" s="213"/>
    </row>
    <row r="34" spans="3:9">
      <c r="C34" s="5"/>
      <c r="D34" s="5"/>
      <c r="E34" s="5"/>
      <c r="F34" s="112"/>
      <c r="G34" s="112"/>
      <c r="H34" s="5"/>
      <c r="I34" s="213"/>
    </row>
    <row r="35" spans="3:9">
      <c r="C35" s="5"/>
      <c r="D35" s="5"/>
      <c r="E35" s="5"/>
      <c r="F35" s="112"/>
      <c r="G35" s="112"/>
      <c r="H35" s="5"/>
      <c r="I35" s="213"/>
    </row>
    <row r="36" spans="3:9">
      <c r="C36" s="5"/>
      <c r="D36" s="5"/>
      <c r="E36" s="5"/>
      <c r="F36" s="112"/>
      <c r="G36" s="112"/>
      <c r="H36" s="5"/>
      <c r="I36" s="213"/>
    </row>
    <row r="37" spans="3:9">
      <c r="C37" s="5"/>
      <c r="D37" s="5"/>
      <c r="E37" s="5"/>
      <c r="F37" s="112"/>
      <c r="G37" s="112"/>
      <c r="H37" s="5"/>
      <c r="I37" s="213"/>
    </row>
    <row r="38" spans="3:9">
      <c r="C38" s="5"/>
      <c r="D38" s="5"/>
      <c r="E38" s="5"/>
      <c r="F38" s="112"/>
      <c r="G38" s="112"/>
      <c r="H38" s="5"/>
      <c r="I38" s="213"/>
    </row>
    <row r="39" spans="3:9">
      <c r="C39" s="5"/>
      <c r="D39" s="5"/>
      <c r="E39" s="5"/>
      <c r="F39" s="112"/>
      <c r="G39" s="112"/>
      <c r="H39" s="5"/>
      <c r="I39" s="213"/>
    </row>
  </sheetData>
  <pageMargins left="0.7" right="0.7" top="0.75" bottom="0.75" header="0.3" footer="0.3"/>
  <pageSetup paperSize="0" orientation="portrait" horizontalDpi="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B535-163B-4D6F-AD92-4F7780FBA63F}">
  <sheetPr codeName="Sheet14">
    <tabColor theme="4" tint="0.79998168889431442"/>
  </sheetPr>
  <dimension ref="A1:F22"/>
  <sheetViews>
    <sheetView zoomScale="90" zoomScaleNormal="90" workbookViewId="0">
      <selection activeCell="D16" sqref="D16"/>
    </sheetView>
  </sheetViews>
  <sheetFormatPr defaultRowHeight="14.45"/>
  <cols>
    <col min="1" max="1" width="63.85546875" bestFit="1" customWidth="1"/>
    <col min="2" max="2" width="9.42578125" customWidth="1"/>
    <col min="3" max="4" width="6.42578125" customWidth="1"/>
  </cols>
  <sheetData>
    <row r="1" spans="1:4">
      <c r="A1" s="11" t="s">
        <v>428</v>
      </c>
    </row>
    <row r="3" spans="1:4">
      <c r="A3" s="37" t="s">
        <v>132</v>
      </c>
      <c r="B3" s="164" t="s">
        <v>301</v>
      </c>
      <c r="C3" s="165" t="s">
        <v>364</v>
      </c>
      <c r="D3" s="164" t="s">
        <v>310</v>
      </c>
    </row>
    <row r="4" spans="1:4">
      <c r="A4" s="162" t="s">
        <v>25</v>
      </c>
      <c r="B4" s="162" t="s">
        <v>306</v>
      </c>
      <c r="C4" s="166">
        <v>97</v>
      </c>
      <c r="D4" s="168">
        <v>244</v>
      </c>
    </row>
    <row r="5" spans="1:4">
      <c r="A5" s="163"/>
      <c r="B5" s="163" t="s">
        <v>334</v>
      </c>
      <c r="C5" s="167">
        <v>24</v>
      </c>
      <c r="D5" s="169">
        <v>157</v>
      </c>
    </row>
    <row r="6" spans="1:4">
      <c r="A6" s="162" t="s">
        <v>26</v>
      </c>
      <c r="B6" s="162" t="s">
        <v>306</v>
      </c>
      <c r="C6" s="166">
        <v>5</v>
      </c>
      <c r="D6" s="168">
        <v>95</v>
      </c>
    </row>
    <row r="7" spans="1:4">
      <c r="A7" s="163"/>
      <c r="B7" s="163" t="s">
        <v>334</v>
      </c>
      <c r="C7" s="167"/>
      <c r="D7" s="169">
        <v>31</v>
      </c>
    </row>
    <row r="8" spans="1:4">
      <c r="A8" s="162" t="s">
        <v>27</v>
      </c>
      <c r="B8" s="162" t="s">
        <v>306</v>
      </c>
      <c r="C8" s="166">
        <v>43</v>
      </c>
      <c r="D8" s="168">
        <v>59</v>
      </c>
    </row>
    <row r="9" spans="1:4">
      <c r="A9" s="163"/>
      <c r="B9" s="163" t="s">
        <v>334</v>
      </c>
      <c r="C9" s="167"/>
      <c r="D9" s="169"/>
    </row>
    <row r="10" spans="1:4">
      <c r="A10" s="162" t="s">
        <v>28</v>
      </c>
      <c r="B10" s="162" t="s">
        <v>306</v>
      </c>
      <c r="C10" s="166">
        <v>46</v>
      </c>
      <c r="D10" s="168">
        <v>298</v>
      </c>
    </row>
    <row r="11" spans="1:4">
      <c r="A11" s="163"/>
      <c r="B11" s="163" t="s">
        <v>334</v>
      </c>
      <c r="C11" s="167">
        <v>36</v>
      </c>
      <c r="D11" s="169">
        <v>164</v>
      </c>
    </row>
    <row r="12" spans="1:4">
      <c r="A12" s="162" t="s">
        <v>138</v>
      </c>
      <c r="B12" s="162" t="s">
        <v>306</v>
      </c>
      <c r="C12" s="166">
        <v>187</v>
      </c>
      <c r="D12" s="168">
        <v>1851</v>
      </c>
    </row>
    <row r="13" spans="1:4">
      <c r="A13" s="163"/>
      <c r="B13" s="163" t="s">
        <v>334</v>
      </c>
      <c r="C13" s="167">
        <v>1293</v>
      </c>
      <c r="D13" s="169">
        <v>1976</v>
      </c>
    </row>
    <row r="14" spans="1:4">
      <c r="A14" s="162" t="s">
        <v>30</v>
      </c>
      <c r="B14" s="162" t="s">
        <v>306</v>
      </c>
      <c r="C14" s="166">
        <v>37</v>
      </c>
      <c r="D14" s="168">
        <v>115</v>
      </c>
    </row>
    <row r="15" spans="1:4">
      <c r="A15" s="163"/>
      <c r="B15" s="163" t="s">
        <v>334</v>
      </c>
      <c r="C15" s="167">
        <v>1</v>
      </c>
      <c r="D15" s="169">
        <v>62</v>
      </c>
    </row>
    <row r="16" spans="1:4">
      <c r="A16" s="162" t="s">
        <v>31</v>
      </c>
      <c r="B16" s="162" t="s">
        <v>306</v>
      </c>
      <c r="C16" s="166">
        <v>135</v>
      </c>
      <c r="D16" s="168">
        <v>420</v>
      </c>
    </row>
    <row r="17" spans="1:6">
      <c r="A17" s="163"/>
      <c r="B17" s="163" t="s">
        <v>334</v>
      </c>
      <c r="C17" s="167">
        <v>771</v>
      </c>
      <c r="D17" s="169">
        <v>2621</v>
      </c>
    </row>
    <row r="18" spans="1:6">
      <c r="A18" s="162" t="s">
        <v>32</v>
      </c>
      <c r="B18" s="162" t="s">
        <v>306</v>
      </c>
      <c r="C18" s="166">
        <v>11</v>
      </c>
      <c r="D18" s="168">
        <v>265</v>
      </c>
    </row>
    <row r="19" spans="1:6">
      <c r="A19" s="163"/>
      <c r="B19" s="163" t="s">
        <v>334</v>
      </c>
      <c r="C19" s="167">
        <v>20</v>
      </c>
      <c r="D19" s="169">
        <v>92</v>
      </c>
    </row>
    <row r="20" spans="1:6">
      <c r="A20" s="162" t="s">
        <v>33</v>
      </c>
      <c r="B20" s="162" t="s">
        <v>306</v>
      </c>
      <c r="C20" s="166">
        <v>7</v>
      </c>
      <c r="D20" s="168">
        <v>38</v>
      </c>
      <c r="F20">
        <v>39</v>
      </c>
    </row>
    <row r="21" spans="1:6">
      <c r="A21" s="163"/>
      <c r="B21" s="163" t="s">
        <v>334</v>
      </c>
      <c r="C21" s="167"/>
      <c r="D21" s="169">
        <v>4</v>
      </c>
    </row>
    <row r="22" spans="1:6">
      <c r="C22" s="5"/>
      <c r="D22" s="5"/>
      <c r="E22" s="50"/>
    </row>
  </sheetData>
  <pageMargins left="0.7" right="0.7" top="0.75" bottom="0.75" header="0.3" footer="0.3"/>
  <pageSetup paperSize="0" orientation="portrait" horizontalDpi="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DD8A-8BE9-4C75-A85C-59B971A482EA}">
  <sheetPr>
    <tabColor theme="9" tint="0.79998168889431442"/>
  </sheetPr>
  <dimension ref="A1:L48"/>
  <sheetViews>
    <sheetView zoomScaleNormal="100" workbookViewId="0">
      <selection activeCell="D10" sqref="D10"/>
    </sheetView>
  </sheetViews>
  <sheetFormatPr defaultRowHeight="14.45"/>
  <cols>
    <col min="1" max="1" width="51.85546875" customWidth="1"/>
    <col min="2" max="2" width="12.5703125" bestFit="1" customWidth="1"/>
    <col min="3" max="3" width="16.28515625" customWidth="1"/>
    <col min="4" max="4" width="12.85546875" customWidth="1"/>
    <col min="5" max="7" width="10.5703125" customWidth="1"/>
    <col min="8" max="8" width="15.85546875" bestFit="1" customWidth="1"/>
    <col min="9" max="12" width="10.5703125" customWidth="1"/>
    <col min="14" max="14" width="12" bestFit="1" customWidth="1"/>
    <col min="19" max="19" width="11" bestFit="1" customWidth="1"/>
  </cols>
  <sheetData>
    <row r="1" spans="1:12">
      <c r="A1" s="11" t="s">
        <v>21</v>
      </c>
    </row>
    <row r="2" spans="1:12" ht="15" thickBot="1"/>
    <row r="3" spans="1:12" ht="104.45" thickBot="1">
      <c r="A3" s="2" t="s">
        <v>22</v>
      </c>
      <c r="B3" s="3" t="s">
        <v>23</v>
      </c>
      <c r="C3" s="8" t="s">
        <v>24</v>
      </c>
      <c r="D3" s="9" t="s">
        <v>25</v>
      </c>
      <c r="E3" s="10" t="s">
        <v>26</v>
      </c>
      <c r="F3" s="9" t="s">
        <v>27</v>
      </c>
      <c r="G3" s="10" t="s">
        <v>28</v>
      </c>
      <c r="H3" s="9" t="s">
        <v>29</v>
      </c>
      <c r="I3" s="10" t="s">
        <v>30</v>
      </c>
      <c r="J3" s="9" t="s">
        <v>31</v>
      </c>
      <c r="K3" s="10" t="s">
        <v>32</v>
      </c>
      <c r="L3" s="9" t="s">
        <v>33</v>
      </c>
    </row>
    <row r="4" spans="1:12" ht="15" thickBot="1">
      <c r="A4" s="189" t="s">
        <v>34</v>
      </c>
      <c r="B4" s="134">
        <v>1000</v>
      </c>
      <c r="C4" s="84">
        <v>924086.4097340001</v>
      </c>
      <c r="D4" s="134">
        <v>1351.88</v>
      </c>
      <c r="E4" s="7"/>
      <c r="F4" s="134">
        <v>73256</v>
      </c>
      <c r="G4" s="7">
        <v>2727</v>
      </c>
      <c r="H4" s="134">
        <v>18344.751734000001</v>
      </c>
      <c r="I4" s="7"/>
      <c r="J4" s="134">
        <v>828406.77800000005</v>
      </c>
      <c r="K4" s="7"/>
      <c r="L4" s="134"/>
    </row>
    <row r="5" spans="1:12" ht="15" thickBot="1">
      <c r="A5" s="189" t="s">
        <v>35</v>
      </c>
      <c r="B5" s="134">
        <v>1</v>
      </c>
      <c r="C5" s="83">
        <v>84.710000000000008</v>
      </c>
      <c r="D5" s="142">
        <v>1.1299999999999999</v>
      </c>
      <c r="E5" s="7"/>
      <c r="F5" s="142">
        <v>1.65</v>
      </c>
      <c r="G5" s="7"/>
      <c r="H5" s="174">
        <v>41.16</v>
      </c>
      <c r="I5" s="148">
        <v>40.770000000000003</v>
      </c>
      <c r="J5" s="134"/>
      <c r="K5" s="7"/>
      <c r="L5" s="134"/>
    </row>
    <row r="6" spans="1:12" ht="15" thickBot="1">
      <c r="A6" s="189" t="s">
        <v>36</v>
      </c>
      <c r="B6" s="134">
        <v>1</v>
      </c>
      <c r="C6" s="83">
        <v>54.519999999999996</v>
      </c>
      <c r="D6" s="144"/>
      <c r="E6" s="145"/>
      <c r="F6" s="174">
        <v>11.3</v>
      </c>
      <c r="G6" s="149"/>
      <c r="H6" s="142">
        <v>3.68</v>
      </c>
      <c r="I6" s="148">
        <v>39.54</v>
      </c>
      <c r="J6" s="144"/>
      <c r="K6" s="145"/>
      <c r="L6" s="144"/>
    </row>
    <row r="7" spans="1:12" ht="15" thickBot="1">
      <c r="A7" s="189" t="s">
        <v>37</v>
      </c>
      <c r="B7" s="134">
        <v>1000</v>
      </c>
      <c r="C7" s="84">
        <v>84399.534722580996</v>
      </c>
      <c r="D7" s="134">
        <v>18014.174722581</v>
      </c>
      <c r="E7" s="7"/>
      <c r="F7" s="134"/>
      <c r="G7" s="7">
        <v>66385.36</v>
      </c>
      <c r="H7" s="134"/>
      <c r="I7" s="7"/>
      <c r="J7" s="134"/>
      <c r="K7" s="7"/>
      <c r="L7" s="134"/>
    </row>
    <row r="8" spans="1:12" ht="15" thickBot="1">
      <c r="A8" s="189" t="s">
        <v>38</v>
      </c>
      <c r="B8" s="134">
        <v>100</v>
      </c>
      <c r="C8" s="84">
        <v>39212.051425684826</v>
      </c>
      <c r="D8" s="134">
        <v>5438.2414256848297</v>
      </c>
      <c r="E8" s="7"/>
      <c r="F8" s="134"/>
      <c r="G8" s="7">
        <v>33773.81</v>
      </c>
      <c r="H8" s="134"/>
      <c r="I8" s="7"/>
      <c r="J8" s="134"/>
      <c r="K8" s="7"/>
      <c r="L8" s="134"/>
    </row>
    <row r="9" spans="1:12" ht="15" thickBot="1">
      <c r="A9" s="189" t="s">
        <v>39</v>
      </c>
      <c r="B9" s="134">
        <v>1</v>
      </c>
      <c r="C9" s="83">
        <v>12.790000000000001</v>
      </c>
      <c r="D9" s="134"/>
      <c r="E9" s="7"/>
      <c r="F9" s="142">
        <v>4.21</v>
      </c>
      <c r="G9" s="149"/>
      <c r="H9" s="142">
        <v>4.8600000000000003</v>
      </c>
      <c r="I9" s="149">
        <v>3.72</v>
      </c>
      <c r="J9" s="134"/>
      <c r="K9" s="7"/>
      <c r="L9" s="134"/>
    </row>
    <row r="10" spans="1:12" ht="15" thickBot="1">
      <c r="A10" s="189" t="s">
        <v>40</v>
      </c>
      <c r="B10" s="134" t="s">
        <v>41</v>
      </c>
      <c r="C10" s="84">
        <v>10514223.876601251</v>
      </c>
      <c r="D10" s="134">
        <v>4954368.7226012498</v>
      </c>
      <c r="E10" s="7">
        <v>50597.861240000006</v>
      </c>
      <c r="F10" s="134">
        <v>667165.77836999996</v>
      </c>
      <c r="G10" s="7">
        <v>1494620.20041</v>
      </c>
      <c r="H10" s="134">
        <v>2230089.57785</v>
      </c>
      <c r="I10" s="7">
        <v>771561.14113</v>
      </c>
      <c r="J10" s="134"/>
      <c r="K10" s="7">
        <v>334900.59499999997</v>
      </c>
      <c r="L10" s="134">
        <v>10920</v>
      </c>
    </row>
    <row r="11" spans="1:12" ht="15" thickBot="1">
      <c r="A11" s="189" t="s">
        <v>42</v>
      </c>
      <c r="B11" s="134">
        <v>100000</v>
      </c>
      <c r="C11" s="84">
        <v>9446362.0577989593</v>
      </c>
      <c r="D11" s="134">
        <v>4242666.9077989599</v>
      </c>
      <c r="E11" s="7"/>
      <c r="F11" s="134">
        <v>2906610</v>
      </c>
      <c r="G11" s="7">
        <v>445786.15</v>
      </c>
      <c r="H11" s="134">
        <v>1055367</v>
      </c>
      <c r="I11" s="7">
        <v>795932</v>
      </c>
      <c r="J11" s="134"/>
      <c r="K11" s="7"/>
      <c r="L11" s="134"/>
    </row>
    <row r="12" spans="1:12" ht="15" thickBot="1">
      <c r="A12" s="189" t="s">
        <v>43</v>
      </c>
      <c r="B12" s="134">
        <v>10000</v>
      </c>
      <c r="C12" s="84">
        <v>52459.11</v>
      </c>
      <c r="D12" s="134"/>
      <c r="E12" s="7"/>
      <c r="F12" s="134"/>
      <c r="G12" s="7"/>
      <c r="H12" s="134">
        <v>28081.11</v>
      </c>
      <c r="I12" s="7">
        <v>24378</v>
      </c>
      <c r="J12" s="134"/>
      <c r="K12" s="7"/>
      <c r="L12" s="134"/>
    </row>
    <row r="13" spans="1:12" ht="15" thickBot="1">
      <c r="A13" s="189" t="s">
        <v>44</v>
      </c>
      <c r="B13" s="134">
        <v>1</v>
      </c>
      <c r="C13" s="84">
        <v>308.18</v>
      </c>
      <c r="D13" s="134"/>
      <c r="E13" s="7"/>
      <c r="F13" s="134"/>
      <c r="G13" s="7"/>
      <c r="H13" s="134">
        <v>308.18</v>
      </c>
      <c r="I13" s="7"/>
      <c r="J13" s="134"/>
      <c r="K13" s="7"/>
      <c r="L13" s="134"/>
    </row>
    <row r="14" spans="1:12" ht="15" thickBot="1">
      <c r="A14" s="189" t="s">
        <v>45</v>
      </c>
      <c r="B14" s="134">
        <v>10</v>
      </c>
      <c r="C14" s="84">
        <v>186.13</v>
      </c>
      <c r="D14" s="134"/>
      <c r="E14" s="7"/>
      <c r="F14" s="174">
        <v>26.98</v>
      </c>
      <c r="G14" s="149"/>
      <c r="H14" s="174">
        <v>98.12</v>
      </c>
      <c r="I14" s="148">
        <v>61.03</v>
      </c>
      <c r="J14" s="134"/>
      <c r="K14" s="7"/>
      <c r="L14" s="134"/>
    </row>
    <row r="15" spans="1:12" ht="15" thickBot="1">
      <c r="A15" s="189" t="s">
        <v>46</v>
      </c>
      <c r="B15" s="134">
        <v>10</v>
      </c>
      <c r="C15" s="84">
        <v>103.74000000000001</v>
      </c>
      <c r="D15" s="134"/>
      <c r="E15" s="7"/>
      <c r="F15" s="174">
        <v>27.74</v>
      </c>
      <c r="G15" s="7"/>
      <c r="H15" s="174">
        <v>11.1</v>
      </c>
      <c r="I15" s="148">
        <v>64.900000000000006</v>
      </c>
      <c r="J15" s="134"/>
      <c r="K15" s="7"/>
      <c r="L15" s="134"/>
    </row>
    <row r="16" spans="1:12" ht="15" thickBot="1">
      <c r="A16" s="189" t="s">
        <v>47</v>
      </c>
      <c r="B16" s="143">
        <v>1.0000000000000001E-5</v>
      </c>
      <c r="C16" s="172">
        <v>2.7829899999999997E-4</v>
      </c>
      <c r="D16" s="146"/>
      <c r="E16" s="147"/>
      <c r="F16" s="146"/>
      <c r="G16" s="147"/>
      <c r="H16" s="190">
        <v>8.7200000000000005E-5</v>
      </c>
      <c r="I16" s="173">
        <v>1.9109899999999999E-4</v>
      </c>
      <c r="J16" s="146"/>
      <c r="K16" s="147"/>
      <c r="L16" s="146"/>
    </row>
    <row r="17" spans="1:12" ht="15" thickBot="1">
      <c r="A17" s="189" t="s">
        <v>48</v>
      </c>
      <c r="B17" s="143">
        <v>1.0000000000000001E-5</v>
      </c>
      <c r="C17" s="172">
        <v>2.6491889999999998E-4</v>
      </c>
      <c r="D17" s="146"/>
      <c r="E17" s="147"/>
      <c r="F17" s="146"/>
      <c r="G17" s="147"/>
      <c r="H17" s="190">
        <v>9.9505899999999999E-5</v>
      </c>
      <c r="I17" s="173">
        <v>1.65413E-4</v>
      </c>
      <c r="J17" s="146"/>
      <c r="K17" s="147"/>
      <c r="L17" s="146"/>
    </row>
    <row r="18" spans="1:12" ht="15" thickBot="1">
      <c r="A18" s="189" t="s">
        <v>49</v>
      </c>
      <c r="B18" s="134">
        <v>100</v>
      </c>
      <c r="C18" s="84">
        <v>684</v>
      </c>
      <c r="D18" s="144"/>
      <c r="E18" s="145"/>
      <c r="F18" s="144"/>
      <c r="G18" s="7">
        <v>684</v>
      </c>
      <c r="H18" s="144"/>
      <c r="I18" s="145"/>
      <c r="J18" s="144"/>
      <c r="K18" s="145"/>
      <c r="L18" s="144"/>
    </row>
    <row r="19" spans="1:12" ht="15" thickBot="1">
      <c r="A19" s="189" t="s">
        <v>50</v>
      </c>
      <c r="B19" s="134">
        <v>1000</v>
      </c>
      <c r="C19" s="84">
        <v>18884.77</v>
      </c>
      <c r="D19" s="134"/>
      <c r="E19" s="7">
        <v>17877.77</v>
      </c>
      <c r="F19" s="134">
        <v>1007</v>
      </c>
      <c r="G19" s="7"/>
      <c r="H19" s="134"/>
      <c r="I19" s="7"/>
      <c r="J19" s="134"/>
      <c r="K19" s="7"/>
      <c r="L19" s="134"/>
    </row>
    <row r="20" spans="1:12" ht="15" thickBot="1">
      <c r="A20" s="189" t="s">
        <v>51</v>
      </c>
      <c r="B20" s="134">
        <v>10</v>
      </c>
      <c r="C20" s="84">
        <v>101740.29</v>
      </c>
      <c r="D20" s="134"/>
      <c r="E20" s="7"/>
      <c r="F20" s="134">
        <v>1015</v>
      </c>
      <c r="G20" s="148">
        <v>15</v>
      </c>
      <c r="H20" s="134"/>
      <c r="I20" s="7">
        <v>100710.29</v>
      </c>
      <c r="J20" s="134"/>
      <c r="K20" s="7"/>
      <c r="L20" s="134"/>
    </row>
    <row r="21" spans="1:12" ht="15" thickBot="1">
      <c r="A21" s="189" t="s">
        <v>52</v>
      </c>
      <c r="B21" s="134">
        <v>1</v>
      </c>
      <c r="C21" s="84">
        <v>205.13</v>
      </c>
      <c r="D21" s="134"/>
      <c r="E21" s="7"/>
      <c r="F21" s="134"/>
      <c r="G21" s="7"/>
      <c r="H21" s="134">
        <v>205.13</v>
      </c>
      <c r="I21" s="7"/>
      <c r="J21" s="134"/>
      <c r="K21" s="7"/>
      <c r="L21" s="134"/>
    </row>
    <row r="22" spans="1:12" ht="15" thickBot="1">
      <c r="A22" s="189" t="s">
        <v>53</v>
      </c>
      <c r="B22" s="134">
        <v>100</v>
      </c>
      <c r="C22" s="84">
        <v>1469</v>
      </c>
      <c r="D22" s="134"/>
      <c r="E22" s="7"/>
      <c r="F22" s="134"/>
      <c r="G22" s="7">
        <v>220</v>
      </c>
      <c r="H22" s="134"/>
      <c r="I22" s="7"/>
      <c r="J22" s="134"/>
      <c r="K22" s="7">
        <v>1249</v>
      </c>
      <c r="L22" s="134"/>
    </row>
    <row r="23" spans="1:12" ht="15" thickBot="1">
      <c r="A23" s="189" t="s">
        <v>54</v>
      </c>
      <c r="B23" s="134">
        <v>10000</v>
      </c>
      <c r="C23" s="84">
        <v>67250.11</v>
      </c>
      <c r="D23" s="134"/>
      <c r="E23" s="7"/>
      <c r="F23" s="134"/>
      <c r="G23" s="7"/>
      <c r="H23" s="134">
        <v>67250.11</v>
      </c>
      <c r="I23" s="7"/>
      <c r="J23" s="134"/>
      <c r="K23" s="7"/>
      <c r="L23" s="134"/>
    </row>
    <row r="24" spans="1:12" ht="15" thickBot="1">
      <c r="A24" s="189" t="s">
        <v>55</v>
      </c>
      <c r="B24" s="134">
        <v>100</v>
      </c>
      <c r="C24" s="84">
        <v>130</v>
      </c>
      <c r="D24" s="144"/>
      <c r="E24" s="145"/>
      <c r="F24" s="144"/>
      <c r="G24" s="7">
        <v>130</v>
      </c>
      <c r="H24" s="144"/>
      <c r="I24" s="145"/>
      <c r="J24" s="144"/>
      <c r="K24" s="145"/>
      <c r="L24" s="144"/>
    </row>
    <row r="25" spans="1:12" ht="15" thickBot="1">
      <c r="A25" s="189" t="s">
        <v>56</v>
      </c>
      <c r="B25" s="134">
        <v>100</v>
      </c>
      <c r="C25" s="84">
        <v>1035.4000000000001</v>
      </c>
      <c r="D25" s="134"/>
      <c r="E25" s="7"/>
      <c r="F25" s="134"/>
      <c r="G25" s="7"/>
      <c r="H25" s="134"/>
      <c r="I25" s="7">
        <v>1035.4000000000001</v>
      </c>
      <c r="J25" s="134"/>
      <c r="K25" s="7"/>
      <c r="L25" s="134"/>
    </row>
    <row r="26" spans="1:12" ht="15" thickBot="1">
      <c r="A26" s="189" t="s">
        <v>57</v>
      </c>
      <c r="B26" s="134">
        <v>10</v>
      </c>
      <c r="C26" s="84">
        <v>119.83000000000001</v>
      </c>
      <c r="D26" s="144"/>
      <c r="E26" s="145"/>
      <c r="F26" s="174">
        <v>43.31</v>
      </c>
      <c r="G26" s="7"/>
      <c r="H26" s="174">
        <v>35.020000000000003</v>
      </c>
      <c r="I26" s="148">
        <v>41.5</v>
      </c>
      <c r="J26" s="144"/>
      <c r="K26" s="145"/>
      <c r="L26" s="144"/>
    </row>
    <row r="27" spans="1:12" ht="15" thickBot="1">
      <c r="A27" s="189" t="s">
        <v>58</v>
      </c>
      <c r="B27" s="134">
        <v>1</v>
      </c>
      <c r="C27" s="83">
        <v>11.08</v>
      </c>
      <c r="D27" s="144"/>
      <c r="E27" s="145"/>
      <c r="F27" s="142">
        <v>2.41</v>
      </c>
      <c r="G27" s="175"/>
      <c r="H27" s="142">
        <v>5.75</v>
      </c>
      <c r="I27" s="175">
        <v>2.92</v>
      </c>
      <c r="J27" s="144"/>
      <c r="K27" s="145"/>
      <c r="L27" s="144"/>
    </row>
    <row r="28" spans="1:12" ht="15" thickBot="1">
      <c r="A28" s="189" t="s">
        <v>59</v>
      </c>
      <c r="B28" s="134">
        <v>10000</v>
      </c>
      <c r="C28" s="84">
        <v>23233842.140000001</v>
      </c>
      <c r="D28" s="134">
        <v>2481538.0499999998</v>
      </c>
      <c r="E28" s="7"/>
      <c r="F28" s="134">
        <v>31252</v>
      </c>
      <c r="G28" s="7">
        <v>357919.47</v>
      </c>
      <c r="H28" s="134">
        <v>19760080</v>
      </c>
      <c r="I28" s="7"/>
      <c r="J28" s="134">
        <v>576093.62</v>
      </c>
      <c r="K28" s="7">
        <v>26959</v>
      </c>
      <c r="L28" s="134"/>
    </row>
    <row r="29" spans="1:12" ht="15" thickBot="1">
      <c r="A29" s="189" t="s">
        <v>60</v>
      </c>
      <c r="B29" s="134">
        <v>1000</v>
      </c>
      <c r="C29" s="84">
        <v>17090</v>
      </c>
      <c r="D29" s="134"/>
      <c r="E29" s="7"/>
      <c r="F29" s="134"/>
      <c r="G29" s="7">
        <v>17090</v>
      </c>
      <c r="H29" s="134"/>
      <c r="I29" s="7"/>
      <c r="J29" s="134"/>
      <c r="K29" s="7"/>
      <c r="L29" s="134"/>
    </row>
    <row r="30" spans="1:12" ht="15" thickBot="1">
      <c r="A30" s="189" t="s">
        <v>61</v>
      </c>
      <c r="B30" s="134">
        <v>10</v>
      </c>
      <c r="C30" s="83">
        <v>47.5</v>
      </c>
      <c r="D30" s="144"/>
      <c r="E30" s="145"/>
      <c r="F30" s="144"/>
      <c r="G30" s="145"/>
      <c r="H30" s="144">
        <v>47.5</v>
      </c>
      <c r="I30" s="145"/>
      <c r="J30" s="144"/>
      <c r="K30" s="145"/>
      <c r="L30" s="144"/>
    </row>
    <row r="31" spans="1:12" ht="15" thickBot="1">
      <c r="A31" s="189" t="s">
        <v>62</v>
      </c>
      <c r="B31" s="134">
        <v>1000</v>
      </c>
      <c r="C31" s="84">
        <v>105917.11</v>
      </c>
      <c r="D31" s="134"/>
      <c r="E31" s="7"/>
      <c r="F31" s="134"/>
      <c r="G31" s="7">
        <v>105917.11</v>
      </c>
      <c r="H31" s="134"/>
      <c r="I31" s="7"/>
      <c r="J31" s="134"/>
      <c r="K31" s="7"/>
      <c r="L31" s="134"/>
    </row>
    <row r="32" spans="1:12" ht="15" thickBot="1">
      <c r="A32" s="189" t="s">
        <v>63</v>
      </c>
      <c r="B32" s="134">
        <v>100</v>
      </c>
      <c r="C32" s="84">
        <v>345.17</v>
      </c>
      <c r="D32" s="144"/>
      <c r="E32" s="145"/>
      <c r="F32" s="176">
        <v>345.17</v>
      </c>
      <c r="G32" s="145"/>
      <c r="H32" s="144"/>
      <c r="I32" s="145"/>
      <c r="J32" s="144"/>
      <c r="K32" s="145"/>
      <c r="L32" s="144"/>
    </row>
    <row r="33" spans="1:12" ht="15" thickBot="1">
      <c r="A33" s="189" t="s">
        <v>64</v>
      </c>
      <c r="B33" s="134">
        <v>10</v>
      </c>
      <c r="C33" s="84">
        <v>165.37</v>
      </c>
      <c r="D33" s="144">
        <v>18.8</v>
      </c>
      <c r="E33" s="145"/>
      <c r="F33" s="174">
        <v>40.94</v>
      </c>
      <c r="G33" s="7"/>
      <c r="H33" s="174">
        <v>46.8</v>
      </c>
      <c r="I33" s="148">
        <v>58.83</v>
      </c>
      <c r="J33" s="144"/>
      <c r="K33" s="145"/>
      <c r="L33" s="144"/>
    </row>
    <row r="34" spans="1:12" ht="15" thickBot="1">
      <c r="A34" s="189" t="s">
        <v>65</v>
      </c>
      <c r="B34" s="134">
        <v>100000</v>
      </c>
      <c r="C34" s="84">
        <v>10732470.06652944</v>
      </c>
      <c r="D34" s="134">
        <v>5507744.8165294398</v>
      </c>
      <c r="E34" s="7"/>
      <c r="F34" s="134">
        <v>1368607.6</v>
      </c>
      <c r="G34" s="7">
        <v>1700466.3</v>
      </c>
      <c r="H34" s="134">
        <v>1376091.35</v>
      </c>
      <c r="I34" s="7">
        <v>779560</v>
      </c>
      <c r="J34" s="134"/>
      <c r="K34" s="7"/>
      <c r="L34" s="134"/>
    </row>
    <row r="35" spans="1:12" ht="15" thickBot="1">
      <c r="A35" s="189" t="s">
        <v>66</v>
      </c>
      <c r="B35" s="134">
        <v>10000</v>
      </c>
      <c r="C35" s="84">
        <v>49575</v>
      </c>
      <c r="D35" s="134">
        <v>38795</v>
      </c>
      <c r="E35" s="7"/>
      <c r="F35" s="134"/>
      <c r="G35" s="7"/>
      <c r="H35" s="134">
        <v>10780</v>
      </c>
      <c r="I35" s="7"/>
      <c r="J35" s="134"/>
      <c r="K35" s="7"/>
      <c r="L35" s="134"/>
    </row>
    <row r="36" spans="1:12" ht="15" thickBot="1">
      <c r="A36" s="189" t="s">
        <v>67</v>
      </c>
      <c r="B36" s="134">
        <v>10000</v>
      </c>
      <c r="C36" s="84">
        <v>21257846</v>
      </c>
      <c r="D36" s="134">
        <v>7603801.8600000003</v>
      </c>
      <c r="E36" s="7"/>
      <c r="F36" s="134">
        <v>78394</v>
      </c>
      <c r="G36" s="7">
        <v>3399737.84</v>
      </c>
      <c r="H36" s="134"/>
      <c r="I36" s="7">
        <v>711559.4</v>
      </c>
      <c r="J36" s="134"/>
      <c r="K36" s="7">
        <v>9169375</v>
      </c>
      <c r="L36" s="134">
        <v>294977.90000000002</v>
      </c>
    </row>
    <row r="37" spans="1:12" ht="15" thickBot="1">
      <c r="A37" s="189" t="s">
        <v>68</v>
      </c>
      <c r="B37" s="134">
        <v>10000</v>
      </c>
      <c r="C37" s="84">
        <v>613103.55104367307</v>
      </c>
      <c r="D37" s="134">
        <v>55918.961043673102</v>
      </c>
      <c r="E37" s="7">
        <v>14107.78</v>
      </c>
      <c r="F37" s="134">
        <v>308283.71999999997</v>
      </c>
      <c r="G37" s="7">
        <v>78051</v>
      </c>
      <c r="H37" s="134"/>
      <c r="I37" s="7"/>
      <c r="J37" s="134">
        <v>156742.09</v>
      </c>
      <c r="K37" s="7"/>
      <c r="L37" s="134"/>
    </row>
    <row r="38" spans="1:12" ht="15" thickBot="1">
      <c r="A38" s="189" t="s">
        <v>69</v>
      </c>
      <c r="B38" s="134">
        <v>50000</v>
      </c>
      <c r="C38" s="84">
        <v>276984.5</v>
      </c>
      <c r="D38" s="134"/>
      <c r="E38" s="7"/>
      <c r="F38" s="134"/>
      <c r="G38" s="7"/>
      <c r="H38" s="134"/>
      <c r="I38" s="7"/>
      <c r="J38" s="134">
        <v>276984.5</v>
      </c>
      <c r="K38" s="7"/>
      <c r="L38" s="134"/>
    </row>
    <row r="39" spans="1:12" ht="15" thickBot="1">
      <c r="A39" s="189" t="s">
        <v>70</v>
      </c>
      <c r="B39" s="134">
        <v>1000</v>
      </c>
      <c r="C39" s="84">
        <v>5909.49</v>
      </c>
      <c r="D39" s="134">
        <v>1398</v>
      </c>
      <c r="E39" s="7"/>
      <c r="F39" s="134">
        <v>3382</v>
      </c>
      <c r="G39" s="7"/>
      <c r="H39" s="134">
        <v>1129.49</v>
      </c>
      <c r="I39" s="7"/>
      <c r="J39" s="134"/>
      <c r="K39" s="7"/>
      <c r="L39" s="134"/>
    </row>
    <row r="40" spans="1:12" ht="15" thickBot="1">
      <c r="A40" s="189" t="s">
        <v>71</v>
      </c>
      <c r="B40" s="134">
        <v>10</v>
      </c>
      <c r="C40" s="84">
        <v>4564.2</v>
      </c>
      <c r="D40" s="134"/>
      <c r="E40" s="7">
        <v>392</v>
      </c>
      <c r="F40" s="134"/>
      <c r="G40" s="7">
        <v>4172.2</v>
      </c>
      <c r="H40" s="134"/>
      <c r="I40" s="7"/>
      <c r="J40" s="134"/>
      <c r="K40" s="7"/>
      <c r="L40" s="134"/>
    </row>
    <row r="41" spans="1:12" ht="15" thickBot="1">
      <c r="A41" s="189" t="s">
        <v>72</v>
      </c>
      <c r="B41" s="134">
        <v>10</v>
      </c>
      <c r="C41" s="84">
        <v>627</v>
      </c>
      <c r="D41" s="144"/>
      <c r="E41" s="145"/>
      <c r="F41" s="176">
        <v>627</v>
      </c>
      <c r="G41" s="145"/>
      <c r="H41" s="144"/>
      <c r="I41" s="145"/>
      <c r="J41" s="144"/>
      <c r="K41" s="145"/>
      <c r="L41" s="144"/>
    </row>
    <row r="42" spans="1:12" ht="15" thickBot="1">
      <c r="A42" s="189" t="s">
        <v>73</v>
      </c>
      <c r="B42" s="134">
        <v>1</v>
      </c>
      <c r="C42" s="171">
        <v>6.06</v>
      </c>
      <c r="D42" s="134"/>
      <c r="E42" s="7"/>
      <c r="F42" s="134"/>
      <c r="G42" s="7"/>
      <c r="H42" s="142">
        <v>6.06</v>
      </c>
      <c r="I42" s="7"/>
      <c r="J42" s="134"/>
      <c r="K42" s="7"/>
      <c r="L42" s="134"/>
    </row>
    <row r="43" spans="1:12" ht="15" thickBot="1">
      <c r="A43" s="189" t="s">
        <v>74</v>
      </c>
      <c r="B43" s="134">
        <v>100</v>
      </c>
      <c r="C43" s="84">
        <v>376</v>
      </c>
      <c r="D43" s="144"/>
      <c r="E43" s="145"/>
      <c r="F43" s="176">
        <v>376</v>
      </c>
      <c r="G43" s="145"/>
      <c r="H43" s="144"/>
      <c r="I43" s="145"/>
      <c r="J43" s="144"/>
      <c r="K43" s="145"/>
      <c r="L43" s="144"/>
    </row>
    <row r="44" spans="1:12" ht="15" thickBot="1">
      <c r="A44" s="189" t="s">
        <v>75</v>
      </c>
      <c r="B44" s="134">
        <v>100</v>
      </c>
      <c r="C44" s="84">
        <v>431</v>
      </c>
      <c r="D44" s="144"/>
      <c r="E44" s="145"/>
      <c r="F44" s="144"/>
      <c r="G44" s="7">
        <v>431</v>
      </c>
      <c r="H44" s="144"/>
      <c r="I44" s="145"/>
      <c r="J44" s="144"/>
      <c r="K44" s="145"/>
      <c r="L44" s="144"/>
    </row>
    <row r="45" spans="1:12" ht="15" thickBot="1">
      <c r="A45" s="189" t="s">
        <v>76</v>
      </c>
      <c r="B45" s="134">
        <v>10</v>
      </c>
      <c r="C45" s="84">
        <v>229.82</v>
      </c>
      <c r="D45" s="134"/>
      <c r="E45" s="7"/>
      <c r="F45" s="134"/>
      <c r="G45" s="7">
        <v>229.82</v>
      </c>
      <c r="H45" s="134"/>
      <c r="I45" s="7"/>
      <c r="J45" s="134"/>
      <c r="K45" s="7"/>
      <c r="L45" s="134"/>
    </row>
    <row r="46" spans="1:12" ht="15" thickBot="1">
      <c r="A46" s="189" t="s">
        <v>77</v>
      </c>
      <c r="B46" s="134">
        <v>100000</v>
      </c>
      <c r="C46" s="84">
        <v>3556952.9083827701</v>
      </c>
      <c r="D46" s="134">
        <v>2121843.9883827702</v>
      </c>
      <c r="E46" s="7">
        <v>397531</v>
      </c>
      <c r="F46" s="134">
        <v>1037577.92</v>
      </c>
      <c r="G46" s="7"/>
      <c r="H46" s="134"/>
      <c r="I46" s="7"/>
      <c r="J46" s="134"/>
      <c r="K46" s="7"/>
      <c r="L46" s="134"/>
    </row>
    <row r="47" spans="1:12" ht="15" thickBot="1">
      <c r="A47" s="189" t="s">
        <v>78</v>
      </c>
      <c r="B47" s="134">
        <v>100</v>
      </c>
      <c r="C47" s="84">
        <v>62527.085970055196</v>
      </c>
      <c r="D47" s="134">
        <v>22772.635970055198</v>
      </c>
      <c r="E47" s="7"/>
      <c r="F47" s="134"/>
      <c r="G47" s="7">
        <v>36639.449999999997</v>
      </c>
      <c r="H47" s="134"/>
      <c r="I47" s="7"/>
      <c r="J47" s="134"/>
      <c r="K47" s="7"/>
      <c r="L47" s="134">
        <v>3115</v>
      </c>
    </row>
    <row r="48" spans="1:12" ht="15" thickBot="1">
      <c r="A48" s="189" t="s">
        <v>79</v>
      </c>
      <c r="B48" s="134">
        <v>1000</v>
      </c>
      <c r="C48" s="84">
        <v>24263.625168107501</v>
      </c>
      <c r="D48" s="134">
        <v>19713.625168107501</v>
      </c>
      <c r="E48" s="7"/>
      <c r="F48" s="134"/>
      <c r="G48" s="7">
        <v>4550</v>
      </c>
      <c r="H48" s="134"/>
      <c r="I48" s="7"/>
      <c r="J48" s="134"/>
      <c r="K48" s="7"/>
      <c r="L48" s="1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U62"/>
  <sheetViews>
    <sheetView workbookViewId="0">
      <selection activeCell="D40" sqref="D40"/>
    </sheetView>
  </sheetViews>
  <sheetFormatPr defaultRowHeight="14.45"/>
  <cols>
    <col min="1" max="1" width="46.42578125" customWidth="1"/>
    <col min="2" max="2" width="11.140625" customWidth="1"/>
    <col min="4" max="4" width="9.28515625" bestFit="1" customWidth="1"/>
    <col min="8" max="8" width="9.28515625" bestFit="1" customWidth="1"/>
    <col min="12" max="12" width="9.28515625" bestFit="1" customWidth="1"/>
    <col min="16" max="16" width="10.140625" bestFit="1" customWidth="1"/>
  </cols>
  <sheetData>
    <row r="1" spans="1:21">
      <c r="A1" s="11" t="s">
        <v>80</v>
      </c>
    </row>
    <row r="2" spans="1:21" ht="15" thickBot="1"/>
    <row r="3" spans="1:21" ht="51" customHeight="1" thickBot="1">
      <c r="A3" s="235" t="s">
        <v>81</v>
      </c>
      <c r="B3" s="237" t="s">
        <v>82</v>
      </c>
      <c r="C3" s="231" t="s">
        <v>25</v>
      </c>
      <c r="D3" s="232"/>
      <c r="E3" s="233" t="s">
        <v>26</v>
      </c>
      <c r="F3" s="234"/>
      <c r="G3" s="231" t="s">
        <v>27</v>
      </c>
      <c r="H3" s="232"/>
      <c r="I3" s="233" t="s">
        <v>28</v>
      </c>
      <c r="J3" s="234"/>
      <c r="K3" s="231" t="s">
        <v>29</v>
      </c>
      <c r="L3" s="232"/>
      <c r="M3" s="233" t="s">
        <v>30</v>
      </c>
      <c r="N3" s="234"/>
      <c r="O3" s="231" t="s">
        <v>31</v>
      </c>
      <c r="P3" s="232"/>
      <c r="Q3" s="233" t="s">
        <v>32</v>
      </c>
      <c r="R3" s="234"/>
      <c r="S3" s="231" t="s">
        <v>33</v>
      </c>
      <c r="T3" s="232"/>
    </row>
    <row r="4" spans="1:21" ht="15" thickBot="1">
      <c r="A4" s="236"/>
      <c r="B4" s="238"/>
      <c r="C4" s="13" t="s">
        <v>83</v>
      </c>
      <c r="D4" s="13" t="s">
        <v>84</v>
      </c>
      <c r="E4" s="14" t="s">
        <v>83</v>
      </c>
      <c r="F4" s="14" t="s">
        <v>84</v>
      </c>
      <c r="G4" s="13" t="s">
        <v>83</v>
      </c>
      <c r="H4" s="13" t="s">
        <v>84</v>
      </c>
      <c r="I4" s="14" t="s">
        <v>83</v>
      </c>
      <c r="J4" s="14" t="s">
        <v>84</v>
      </c>
      <c r="K4" s="13" t="s">
        <v>83</v>
      </c>
      <c r="L4" s="13" t="s">
        <v>84</v>
      </c>
      <c r="M4" s="14" t="s">
        <v>83</v>
      </c>
      <c r="N4" s="14" t="s">
        <v>84</v>
      </c>
      <c r="O4" s="13" t="s">
        <v>83</v>
      </c>
      <c r="P4" s="13" t="s">
        <v>84</v>
      </c>
      <c r="Q4" s="14" t="s">
        <v>83</v>
      </c>
      <c r="R4" s="14" t="s">
        <v>84</v>
      </c>
      <c r="S4" s="13" t="s">
        <v>83</v>
      </c>
      <c r="T4" s="13" t="s">
        <v>84</v>
      </c>
    </row>
    <row r="5" spans="1:21" ht="15" thickBot="1">
      <c r="A5" s="15" t="s">
        <v>34</v>
      </c>
      <c r="B5" s="131">
        <v>114</v>
      </c>
      <c r="C5" s="124">
        <v>1</v>
      </c>
      <c r="D5" s="221">
        <v>1.4629367835732388E-3</v>
      </c>
      <c r="E5" s="15"/>
      <c r="F5" s="135"/>
      <c r="G5" s="124">
        <v>2</v>
      </c>
      <c r="H5" s="221">
        <v>7.9273971815132391E-2</v>
      </c>
      <c r="I5" s="15">
        <v>1</v>
      </c>
      <c r="J5" s="135">
        <v>2.9510227304229827E-3</v>
      </c>
      <c r="K5" s="124">
        <v>9</v>
      </c>
      <c r="L5" s="221">
        <v>1.9851770939127402E-2</v>
      </c>
      <c r="M5" s="15"/>
      <c r="N5" s="135"/>
      <c r="O5" s="124">
        <v>101</v>
      </c>
      <c r="P5" s="125">
        <v>0.89646029773174396</v>
      </c>
      <c r="Q5" s="15"/>
      <c r="R5" s="135"/>
      <c r="S5" s="124"/>
      <c r="T5" s="125"/>
      <c r="U5" s="1"/>
    </row>
    <row r="6" spans="1:21" ht="15" thickBot="1">
      <c r="A6" s="15" t="s">
        <v>35</v>
      </c>
      <c r="B6" s="131">
        <v>8</v>
      </c>
      <c r="C6" s="124">
        <v>1</v>
      </c>
      <c r="D6" s="221">
        <v>1.3339629323574546E-2</v>
      </c>
      <c r="E6" s="15"/>
      <c r="F6" s="135"/>
      <c r="G6" s="124">
        <v>1</v>
      </c>
      <c r="H6" s="221">
        <v>1.9478219808759294E-2</v>
      </c>
      <c r="I6" s="15"/>
      <c r="J6" s="135"/>
      <c r="K6" s="124">
        <v>4</v>
      </c>
      <c r="L6" s="125">
        <v>0.48589304686577728</v>
      </c>
      <c r="M6" s="15">
        <v>2</v>
      </c>
      <c r="N6" s="135">
        <v>0.48128910400188879</v>
      </c>
      <c r="O6" s="124"/>
      <c r="P6" s="125"/>
      <c r="Q6" s="15"/>
      <c r="R6" s="135"/>
      <c r="S6" s="124"/>
      <c r="T6" s="125"/>
      <c r="U6" s="1"/>
    </row>
    <row r="7" spans="1:21" ht="15" thickBot="1">
      <c r="A7" s="15" t="s">
        <v>36</v>
      </c>
      <c r="B7" s="131">
        <v>8</v>
      </c>
      <c r="C7" s="124"/>
      <c r="D7" s="125"/>
      <c r="E7" s="15"/>
      <c r="F7" s="135"/>
      <c r="G7" s="124">
        <v>3</v>
      </c>
      <c r="H7" s="125">
        <v>0.20726338958180487</v>
      </c>
      <c r="I7" s="15"/>
      <c r="J7" s="135"/>
      <c r="K7" s="124">
        <v>2</v>
      </c>
      <c r="L7" s="125">
        <v>6.7498165810711677E-2</v>
      </c>
      <c r="M7" s="15">
        <v>3</v>
      </c>
      <c r="N7" s="135">
        <v>0.72523844460748355</v>
      </c>
      <c r="O7" s="124"/>
      <c r="P7" s="125"/>
      <c r="Q7" s="15"/>
      <c r="R7" s="135"/>
      <c r="S7" s="124"/>
      <c r="T7" s="125"/>
      <c r="U7" s="1"/>
    </row>
    <row r="8" spans="1:21" ht="15" thickBot="1">
      <c r="A8" s="15" t="s">
        <v>37</v>
      </c>
      <c r="B8" s="131">
        <v>3</v>
      </c>
      <c r="C8" s="124">
        <v>1</v>
      </c>
      <c r="D8" s="125">
        <v>0.21343926577075464</v>
      </c>
      <c r="E8" s="15"/>
      <c r="F8" s="135"/>
      <c r="G8" s="124"/>
      <c r="H8" s="125"/>
      <c r="I8" s="15">
        <v>2</v>
      </c>
      <c r="J8" s="135">
        <v>0.78656073422924544</v>
      </c>
      <c r="K8" s="124"/>
      <c r="L8" s="125"/>
      <c r="M8" s="15"/>
      <c r="N8" s="135"/>
      <c r="O8" s="124"/>
      <c r="P8" s="125"/>
      <c r="Q8" s="15"/>
      <c r="R8" s="135"/>
      <c r="S8" s="124"/>
      <c r="T8" s="125"/>
      <c r="U8" s="1"/>
    </row>
    <row r="9" spans="1:21" ht="15" thickBot="1">
      <c r="A9" s="15" t="s">
        <v>38</v>
      </c>
      <c r="B9" s="131">
        <v>4</v>
      </c>
      <c r="C9" s="124">
        <v>1</v>
      </c>
      <c r="D9" s="125">
        <v>0.13868801115880033</v>
      </c>
      <c r="E9" s="15"/>
      <c r="F9" s="135"/>
      <c r="G9" s="124"/>
      <c r="H9" s="125"/>
      <c r="I9" s="15">
        <v>3</v>
      </c>
      <c r="J9" s="135">
        <v>0.86131198884119975</v>
      </c>
      <c r="K9" s="124"/>
      <c r="L9" s="125"/>
      <c r="M9" s="15"/>
      <c r="N9" s="135"/>
      <c r="O9" s="124"/>
      <c r="P9" s="125"/>
      <c r="Q9" s="15"/>
      <c r="R9" s="135"/>
      <c r="S9" s="124"/>
      <c r="T9" s="125"/>
      <c r="U9" s="1"/>
    </row>
    <row r="10" spans="1:21" ht="15" thickBot="1">
      <c r="A10" s="15" t="s">
        <v>39</v>
      </c>
      <c r="B10" s="131">
        <v>6</v>
      </c>
      <c r="C10" s="124"/>
      <c r="D10" s="125"/>
      <c r="E10" s="15"/>
      <c r="F10" s="135"/>
      <c r="G10" s="124">
        <v>2</v>
      </c>
      <c r="H10" s="125">
        <v>0.32916340891321344</v>
      </c>
      <c r="I10" s="15"/>
      <c r="J10" s="135"/>
      <c r="K10" s="124">
        <v>3</v>
      </c>
      <c r="L10" s="125">
        <v>0.37998436278342457</v>
      </c>
      <c r="M10" s="15">
        <v>1</v>
      </c>
      <c r="N10" s="135">
        <v>0.29085222830336199</v>
      </c>
      <c r="O10" s="124"/>
      <c r="P10" s="125"/>
      <c r="Q10" s="15"/>
      <c r="R10" s="135"/>
      <c r="S10" s="124"/>
      <c r="T10" s="125"/>
      <c r="U10" s="1"/>
    </row>
    <row r="11" spans="1:21" ht="15" thickBot="1">
      <c r="A11" s="15" t="s">
        <v>85</v>
      </c>
      <c r="B11" s="131">
        <v>75</v>
      </c>
      <c r="C11" s="124">
        <v>24</v>
      </c>
      <c r="D11" s="125">
        <v>0.47120631829296405</v>
      </c>
      <c r="E11" s="15">
        <v>1</v>
      </c>
      <c r="F11" s="155">
        <v>4.8123248880597262E-3</v>
      </c>
      <c r="G11" s="124">
        <v>4</v>
      </c>
      <c r="H11" s="221">
        <v>6.3453640154527813E-2</v>
      </c>
      <c r="I11" s="15">
        <v>6</v>
      </c>
      <c r="J11" s="135">
        <v>0.14215221379641577</v>
      </c>
      <c r="K11" s="124">
        <v>29</v>
      </c>
      <c r="L11" s="125">
        <v>0.21210215837356533</v>
      </c>
      <c r="M11" s="15">
        <v>6</v>
      </c>
      <c r="N11" s="155">
        <v>7.3382605334004855E-2</v>
      </c>
      <c r="O11" s="124"/>
      <c r="P11" s="125"/>
      <c r="Q11" s="15">
        <v>4</v>
      </c>
      <c r="R11" s="155">
        <v>3.1852146095661941E-2</v>
      </c>
      <c r="S11" s="124">
        <v>1</v>
      </c>
      <c r="T11" s="221">
        <v>1.0385930648007012E-3</v>
      </c>
      <c r="U11" s="1"/>
    </row>
    <row r="12" spans="1:21" ht="15" thickBot="1">
      <c r="A12" s="15" t="s">
        <v>42</v>
      </c>
      <c r="B12" s="131">
        <v>26</v>
      </c>
      <c r="C12" s="124">
        <v>14</v>
      </c>
      <c r="D12" s="125">
        <v>0.44913236247346616</v>
      </c>
      <c r="E12" s="15"/>
      <c r="F12" s="135"/>
      <c r="G12" s="124">
        <v>1</v>
      </c>
      <c r="H12" s="125">
        <v>0.3076962308045656</v>
      </c>
      <c r="I12" s="15">
        <v>2</v>
      </c>
      <c r="J12" s="155">
        <v>4.7191304681356877E-2</v>
      </c>
      <c r="K12" s="124">
        <v>6</v>
      </c>
      <c r="L12" s="125">
        <v>0.11172205697204717</v>
      </c>
      <c r="M12" s="15">
        <v>3</v>
      </c>
      <c r="N12" s="155">
        <v>8.4258045068564241E-2</v>
      </c>
      <c r="O12" s="124"/>
      <c r="P12" s="125"/>
      <c r="Q12" s="15"/>
      <c r="R12" s="135"/>
      <c r="S12" s="124"/>
      <c r="T12" s="125"/>
      <c r="U12" s="1"/>
    </row>
    <row r="13" spans="1:21" ht="15" thickBot="1">
      <c r="A13" s="15" t="s">
        <v>43</v>
      </c>
      <c r="B13" s="131">
        <v>2</v>
      </c>
      <c r="C13" s="124"/>
      <c r="D13" s="125"/>
      <c r="E13" s="15"/>
      <c r="F13" s="135"/>
      <c r="G13" s="124"/>
      <c r="H13" s="125"/>
      <c r="I13" s="15"/>
      <c r="J13" s="135"/>
      <c r="K13" s="124">
        <v>1</v>
      </c>
      <c r="L13" s="125">
        <v>0.53529520420762</v>
      </c>
      <c r="M13" s="15">
        <v>1</v>
      </c>
      <c r="N13" s="135">
        <v>0.46470479579238</v>
      </c>
      <c r="O13" s="124"/>
      <c r="P13" s="125"/>
      <c r="Q13" s="15"/>
      <c r="R13" s="135"/>
      <c r="S13" s="124"/>
      <c r="T13" s="125"/>
      <c r="U13" s="1"/>
    </row>
    <row r="14" spans="1:21" ht="15" thickBot="1">
      <c r="A14" s="15" t="s">
        <v>44</v>
      </c>
      <c r="B14" s="131">
        <v>22</v>
      </c>
      <c r="C14" s="124"/>
      <c r="D14" s="125"/>
      <c r="E14" s="15"/>
      <c r="F14" s="135"/>
      <c r="G14" s="124"/>
      <c r="H14" s="125"/>
      <c r="I14" s="15"/>
      <c r="J14" s="135"/>
      <c r="K14" s="124">
        <v>22</v>
      </c>
      <c r="L14" s="157">
        <v>1</v>
      </c>
      <c r="M14" s="15"/>
      <c r="N14" s="135"/>
      <c r="O14" s="124"/>
      <c r="P14" s="125"/>
      <c r="Q14" s="15"/>
      <c r="R14" s="135"/>
      <c r="S14" s="124"/>
      <c r="T14" s="125"/>
      <c r="U14" s="1"/>
    </row>
    <row r="15" spans="1:21" ht="15" thickBot="1">
      <c r="A15" s="15" t="s">
        <v>45</v>
      </c>
      <c r="B15" s="131">
        <v>8</v>
      </c>
      <c r="C15" s="124"/>
      <c r="D15" s="125"/>
      <c r="E15" s="15"/>
      <c r="F15" s="135"/>
      <c r="G15" s="124">
        <v>1</v>
      </c>
      <c r="H15" s="125">
        <v>0.14495245258690162</v>
      </c>
      <c r="I15" s="15"/>
      <c r="J15" s="135"/>
      <c r="K15" s="124">
        <v>5</v>
      </c>
      <c r="L15" s="125">
        <v>0.52715843765110415</v>
      </c>
      <c r="M15" s="15">
        <v>2</v>
      </c>
      <c r="N15" s="135">
        <v>0.32788910976199431</v>
      </c>
      <c r="O15" s="124"/>
      <c r="P15" s="125"/>
      <c r="Q15" s="15"/>
      <c r="R15" s="135"/>
      <c r="S15" s="124"/>
      <c r="T15" s="125"/>
      <c r="U15" s="1"/>
    </row>
    <row r="16" spans="1:21" ht="15" thickBot="1">
      <c r="A16" s="15" t="s">
        <v>46</v>
      </c>
      <c r="B16" s="131">
        <v>3</v>
      </c>
      <c r="C16" s="124"/>
      <c r="D16" s="125"/>
      <c r="E16" s="15"/>
      <c r="F16" s="135"/>
      <c r="G16" s="124">
        <v>1</v>
      </c>
      <c r="H16" s="125">
        <v>0.26739926739926734</v>
      </c>
      <c r="I16" s="15"/>
      <c r="J16" s="135"/>
      <c r="K16" s="124">
        <v>1</v>
      </c>
      <c r="L16" s="125">
        <v>0.10699826489300172</v>
      </c>
      <c r="M16" s="15">
        <v>1</v>
      </c>
      <c r="N16" s="135">
        <v>0.62560246770773087</v>
      </c>
      <c r="O16" s="124"/>
      <c r="P16" s="125"/>
      <c r="Q16" s="15"/>
      <c r="R16" s="135"/>
      <c r="S16" s="124"/>
      <c r="T16" s="125"/>
      <c r="U16" s="1"/>
    </row>
    <row r="17" spans="1:21" ht="15" thickBot="1">
      <c r="A17" s="15" t="s">
        <v>47</v>
      </c>
      <c r="B17" s="131">
        <v>5</v>
      </c>
      <c r="C17" s="124"/>
      <c r="D17" s="125"/>
      <c r="E17" s="15"/>
      <c r="F17" s="135"/>
      <c r="G17" s="124"/>
      <c r="H17" s="125"/>
      <c r="I17" s="15"/>
      <c r="J17" s="135"/>
      <c r="K17" s="124">
        <v>3</v>
      </c>
      <c r="L17" s="125">
        <v>0.31333206371564404</v>
      </c>
      <c r="M17" s="15">
        <v>2</v>
      </c>
      <c r="N17" s="135">
        <v>0.68666793628435607</v>
      </c>
      <c r="O17" s="124"/>
      <c r="P17" s="125"/>
      <c r="Q17" s="15"/>
      <c r="R17" s="135"/>
      <c r="S17" s="124"/>
      <c r="T17" s="125"/>
      <c r="U17" s="1"/>
    </row>
    <row r="18" spans="1:21" ht="15" thickBot="1">
      <c r="A18" s="15" t="s">
        <v>48</v>
      </c>
      <c r="B18" s="131">
        <v>4</v>
      </c>
      <c r="C18" s="124"/>
      <c r="D18" s="125"/>
      <c r="E18" s="15"/>
      <c r="F18" s="135"/>
      <c r="G18" s="124"/>
      <c r="H18" s="125"/>
      <c r="I18" s="15"/>
      <c r="J18" s="135"/>
      <c r="K18" s="124">
        <v>2</v>
      </c>
      <c r="L18" s="125">
        <v>0.37560891276537839</v>
      </c>
      <c r="M18" s="15">
        <v>2</v>
      </c>
      <c r="N18" s="135">
        <v>0.62439108723462167</v>
      </c>
      <c r="O18" s="124"/>
      <c r="P18" s="125"/>
      <c r="Q18" s="15"/>
      <c r="R18" s="135"/>
      <c r="S18" s="124"/>
      <c r="T18" s="125"/>
      <c r="U18" s="1"/>
    </row>
    <row r="19" spans="1:21" ht="15" thickBot="1">
      <c r="A19" s="15" t="s">
        <v>49</v>
      </c>
      <c r="B19" s="131">
        <v>1</v>
      </c>
      <c r="C19" s="124"/>
      <c r="D19" s="125"/>
      <c r="E19" s="15"/>
      <c r="F19" s="135"/>
      <c r="G19" s="124"/>
      <c r="H19" s="125"/>
      <c r="I19" s="15">
        <v>1</v>
      </c>
      <c r="J19" s="156">
        <v>1</v>
      </c>
      <c r="K19" s="124"/>
      <c r="L19" s="125"/>
      <c r="M19" s="15"/>
      <c r="N19" s="135"/>
      <c r="O19" s="124"/>
      <c r="P19" s="125"/>
      <c r="Q19" s="15"/>
      <c r="R19" s="135"/>
      <c r="S19" s="124"/>
      <c r="T19" s="125"/>
      <c r="U19" s="1"/>
    </row>
    <row r="20" spans="1:21" ht="15" thickBot="1">
      <c r="A20" s="15" t="s">
        <v>50</v>
      </c>
      <c r="B20" s="131">
        <v>2</v>
      </c>
      <c r="C20" s="124"/>
      <c r="D20" s="125"/>
      <c r="E20" s="15">
        <v>1</v>
      </c>
      <c r="F20" s="135">
        <v>0.94667660765791695</v>
      </c>
      <c r="G20" s="124">
        <v>1</v>
      </c>
      <c r="H20" s="221">
        <v>5.3323392342083061E-2</v>
      </c>
      <c r="I20" s="15"/>
      <c r="J20" s="135"/>
      <c r="K20" s="124"/>
      <c r="L20" s="125"/>
      <c r="M20" s="15"/>
      <c r="N20" s="135"/>
      <c r="O20" s="124"/>
      <c r="P20" s="125"/>
      <c r="Q20" s="15"/>
      <c r="R20" s="135"/>
      <c r="S20" s="124"/>
      <c r="T20" s="125"/>
      <c r="U20" s="1"/>
    </row>
    <row r="21" spans="1:21" ht="15" thickBot="1">
      <c r="A21" s="15" t="s">
        <v>51</v>
      </c>
      <c r="B21" s="131">
        <v>5</v>
      </c>
      <c r="C21" s="124"/>
      <c r="D21" s="125"/>
      <c r="E21" s="15"/>
      <c r="F21" s="135"/>
      <c r="G21" s="124">
        <v>1</v>
      </c>
      <c r="H21" s="221">
        <v>9.9763820213211504E-3</v>
      </c>
      <c r="I21" s="15">
        <v>1</v>
      </c>
      <c r="J21" s="155">
        <v>1.4743421706385937E-4</v>
      </c>
      <c r="K21" s="124"/>
      <c r="L21" s="125"/>
      <c r="M21" s="15">
        <v>3</v>
      </c>
      <c r="N21" s="135">
        <v>0.98987618376161501</v>
      </c>
      <c r="O21" s="124"/>
      <c r="P21" s="125"/>
      <c r="Q21" s="15"/>
      <c r="R21" s="135"/>
      <c r="S21" s="124"/>
      <c r="T21" s="125"/>
      <c r="U21" s="1"/>
    </row>
    <row r="22" spans="1:21" ht="15" thickBot="1">
      <c r="A22" s="15" t="s">
        <v>52</v>
      </c>
      <c r="B22" s="131">
        <v>19</v>
      </c>
      <c r="C22" s="124"/>
      <c r="D22" s="125"/>
      <c r="E22" s="15"/>
      <c r="F22" s="135"/>
      <c r="G22" s="124"/>
      <c r="H22" s="125"/>
      <c r="I22" s="15"/>
      <c r="J22" s="135"/>
      <c r="K22" s="124">
        <v>19</v>
      </c>
      <c r="L22" s="157">
        <v>1</v>
      </c>
      <c r="M22" s="15"/>
      <c r="N22" s="135"/>
      <c r="O22" s="124"/>
      <c r="P22" s="125"/>
      <c r="Q22" s="15"/>
      <c r="R22" s="135"/>
      <c r="S22" s="124"/>
      <c r="T22" s="125"/>
      <c r="U22" s="1"/>
    </row>
    <row r="23" spans="1:21" ht="15" thickBot="1">
      <c r="A23" s="15" t="s">
        <v>53</v>
      </c>
      <c r="B23" s="131">
        <v>3</v>
      </c>
      <c r="C23" s="124"/>
      <c r="D23" s="125"/>
      <c r="E23" s="15"/>
      <c r="F23" s="135"/>
      <c r="G23" s="124"/>
      <c r="H23" s="125"/>
      <c r="I23" s="15">
        <v>1</v>
      </c>
      <c r="J23" s="135">
        <v>0.14976174268209666</v>
      </c>
      <c r="K23" s="124"/>
      <c r="L23" s="157"/>
      <c r="M23" s="15"/>
      <c r="N23" s="135"/>
      <c r="O23" s="124"/>
      <c r="P23" s="125"/>
      <c r="Q23" s="15">
        <v>2</v>
      </c>
      <c r="R23" s="135">
        <v>0.85023825731790337</v>
      </c>
      <c r="S23" s="124"/>
      <c r="T23" s="125"/>
      <c r="U23" s="1"/>
    </row>
    <row r="24" spans="1:21" ht="15" thickBot="1">
      <c r="A24" s="15" t="s">
        <v>54</v>
      </c>
      <c r="B24" s="131">
        <v>3</v>
      </c>
      <c r="C24" s="124"/>
      <c r="D24" s="125"/>
      <c r="E24" s="15"/>
      <c r="F24" s="135"/>
      <c r="G24" s="124"/>
      <c r="H24" s="125"/>
      <c r="I24" s="15"/>
      <c r="J24" s="135"/>
      <c r="K24" s="124">
        <v>3</v>
      </c>
      <c r="L24" s="157">
        <v>1</v>
      </c>
      <c r="M24" s="15"/>
      <c r="N24" s="135"/>
      <c r="O24" s="124"/>
      <c r="P24" s="125"/>
      <c r="Q24" s="15"/>
      <c r="R24" s="135"/>
      <c r="S24" s="124"/>
      <c r="T24" s="125"/>
      <c r="U24" s="1"/>
    </row>
    <row r="25" spans="1:21" ht="15" thickBot="1">
      <c r="A25" s="15" t="s">
        <v>55</v>
      </c>
      <c r="B25" s="131">
        <v>1</v>
      </c>
      <c r="C25" s="124"/>
      <c r="D25" s="125"/>
      <c r="E25" s="15"/>
      <c r="F25" s="135"/>
      <c r="G25" s="124"/>
      <c r="H25" s="125"/>
      <c r="I25" s="15">
        <v>1</v>
      </c>
      <c r="J25" s="156">
        <v>1</v>
      </c>
      <c r="K25" s="124"/>
      <c r="L25" s="125"/>
      <c r="M25" s="15"/>
      <c r="N25" s="135"/>
      <c r="O25" s="124"/>
      <c r="P25" s="125"/>
      <c r="Q25" s="15"/>
      <c r="R25" s="135"/>
      <c r="S25" s="124"/>
      <c r="T25" s="125"/>
      <c r="U25" s="1"/>
    </row>
    <row r="26" spans="1:21" ht="15" thickBot="1">
      <c r="A26" s="15" t="s">
        <v>56</v>
      </c>
      <c r="B26" s="131">
        <v>1</v>
      </c>
      <c r="C26" s="124"/>
      <c r="D26" s="125"/>
      <c r="E26" s="15"/>
      <c r="F26" s="135"/>
      <c r="G26" s="124"/>
      <c r="H26" s="125"/>
      <c r="I26" s="15"/>
      <c r="J26" s="156"/>
      <c r="K26" s="124"/>
      <c r="L26" s="125"/>
      <c r="M26" s="15">
        <v>1</v>
      </c>
      <c r="N26" s="156">
        <v>1</v>
      </c>
      <c r="O26" s="124"/>
      <c r="P26" s="125"/>
      <c r="Q26" s="15"/>
      <c r="R26" s="135"/>
      <c r="S26" s="124"/>
      <c r="T26" s="125"/>
      <c r="U26" s="1"/>
    </row>
    <row r="27" spans="1:21" ht="15" thickBot="1">
      <c r="A27" s="15" t="s">
        <v>57</v>
      </c>
      <c r="B27" s="131">
        <v>5</v>
      </c>
      <c r="C27" s="124"/>
      <c r="D27" s="125"/>
      <c r="E27" s="15"/>
      <c r="F27" s="135"/>
      <c r="G27" s="124">
        <v>1</v>
      </c>
      <c r="H27" s="125">
        <v>0.36142869064508049</v>
      </c>
      <c r="I27" s="15"/>
      <c r="J27" s="135"/>
      <c r="K27" s="124">
        <v>2</v>
      </c>
      <c r="L27" s="125">
        <v>0.29224735041308519</v>
      </c>
      <c r="M27" s="15">
        <v>2</v>
      </c>
      <c r="N27" s="135">
        <v>0.34632395894183421</v>
      </c>
      <c r="O27" s="124"/>
      <c r="P27" s="125"/>
      <c r="Q27" s="15"/>
      <c r="R27" s="135"/>
      <c r="S27" s="124"/>
      <c r="T27" s="125"/>
      <c r="U27" s="1"/>
    </row>
    <row r="28" spans="1:21" ht="15" thickBot="1">
      <c r="A28" s="15" t="s">
        <v>58</v>
      </c>
      <c r="B28" s="131">
        <v>6</v>
      </c>
      <c r="C28" s="124"/>
      <c r="D28" s="125"/>
      <c r="E28" s="15"/>
      <c r="F28" s="135"/>
      <c r="G28" s="124">
        <v>1</v>
      </c>
      <c r="H28" s="125">
        <v>0.21750902527075813</v>
      </c>
      <c r="I28" s="15"/>
      <c r="J28" s="135"/>
      <c r="K28" s="124">
        <v>4</v>
      </c>
      <c r="L28" s="125">
        <v>0.51895306859205781</v>
      </c>
      <c r="M28" s="15">
        <v>1</v>
      </c>
      <c r="N28" s="135">
        <v>0.26353790613718409</v>
      </c>
      <c r="O28" s="124"/>
      <c r="P28" s="125"/>
      <c r="Q28" s="15"/>
      <c r="R28" s="135"/>
      <c r="S28" s="124"/>
      <c r="T28" s="125"/>
      <c r="U28" s="1"/>
    </row>
    <row r="29" spans="1:21" ht="15" thickBot="1">
      <c r="A29" s="15" t="s">
        <v>59</v>
      </c>
      <c r="B29" s="131">
        <v>104</v>
      </c>
      <c r="C29" s="124">
        <v>16</v>
      </c>
      <c r="D29" s="125">
        <v>0.10680704616339447</v>
      </c>
      <c r="E29" s="15"/>
      <c r="F29" s="135"/>
      <c r="G29" s="124">
        <v>1</v>
      </c>
      <c r="H29" s="221">
        <v>1.34510684077498E-3</v>
      </c>
      <c r="I29" s="15">
        <v>3</v>
      </c>
      <c r="J29" s="155">
        <v>1.5405091755521412E-2</v>
      </c>
      <c r="K29" s="124">
        <v>60</v>
      </c>
      <c r="L29" s="125">
        <v>0.85048696986627625</v>
      </c>
      <c r="M29" s="15"/>
      <c r="N29" s="135"/>
      <c r="O29" s="124">
        <v>23</v>
      </c>
      <c r="P29" s="221">
        <v>2.4795452105107571E-2</v>
      </c>
      <c r="Q29" s="15">
        <v>1</v>
      </c>
      <c r="R29" s="155">
        <v>1.1603332689252748E-3</v>
      </c>
      <c r="S29" s="124"/>
      <c r="T29" s="125"/>
      <c r="U29" s="1"/>
    </row>
    <row r="30" spans="1:21" ht="15" thickBot="1">
      <c r="A30" s="15" t="s">
        <v>60</v>
      </c>
      <c r="B30" s="131">
        <v>1</v>
      </c>
      <c r="C30" s="124"/>
      <c r="D30" s="125"/>
      <c r="E30" s="15"/>
      <c r="F30" s="135"/>
      <c r="G30" s="124"/>
      <c r="H30" s="125"/>
      <c r="I30" s="15">
        <v>1</v>
      </c>
      <c r="J30" s="156">
        <v>1</v>
      </c>
      <c r="K30" s="124"/>
      <c r="L30" s="125"/>
      <c r="M30" s="15"/>
      <c r="N30" s="135"/>
      <c r="O30" s="124"/>
      <c r="P30" s="125"/>
      <c r="Q30" s="15"/>
      <c r="R30" s="135"/>
      <c r="S30" s="124"/>
      <c r="T30" s="125"/>
      <c r="U30" s="1"/>
    </row>
    <row r="31" spans="1:21" ht="15" thickBot="1">
      <c r="A31" s="15" t="s">
        <v>61</v>
      </c>
      <c r="B31" s="131">
        <v>2</v>
      </c>
      <c r="C31" s="124"/>
      <c r="D31" s="125"/>
      <c r="E31" s="15"/>
      <c r="F31" s="135"/>
      <c r="G31" s="124"/>
      <c r="H31" s="125"/>
      <c r="I31" s="15"/>
      <c r="J31" s="135"/>
      <c r="K31" s="124">
        <v>2</v>
      </c>
      <c r="L31" s="157">
        <v>1</v>
      </c>
      <c r="M31" s="15"/>
      <c r="N31" s="135"/>
      <c r="O31" s="124"/>
      <c r="P31" s="125"/>
      <c r="Q31" s="15"/>
      <c r="R31" s="135"/>
      <c r="S31" s="124"/>
      <c r="T31" s="125"/>
      <c r="U31" s="1"/>
    </row>
    <row r="32" spans="1:21" ht="15" thickBot="1">
      <c r="A32" s="15" t="s">
        <v>62</v>
      </c>
      <c r="B32" s="131">
        <v>2</v>
      </c>
      <c r="C32" s="124"/>
      <c r="D32" s="125"/>
      <c r="E32" s="15"/>
      <c r="F32" s="135"/>
      <c r="G32" s="124"/>
      <c r="H32" s="125"/>
      <c r="I32" s="15">
        <v>2</v>
      </c>
      <c r="J32" s="156">
        <v>1</v>
      </c>
      <c r="K32" s="124"/>
      <c r="L32" s="125"/>
      <c r="M32" s="15"/>
      <c r="N32" s="135"/>
      <c r="O32" s="124"/>
      <c r="P32" s="125"/>
      <c r="Q32" s="15"/>
      <c r="R32" s="135"/>
      <c r="S32" s="124"/>
      <c r="T32" s="125"/>
      <c r="U32" s="1"/>
    </row>
    <row r="33" spans="1:21" ht="15" thickBot="1">
      <c r="A33" s="15" t="s">
        <v>63</v>
      </c>
      <c r="B33" s="131">
        <v>1</v>
      </c>
      <c r="C33" s="124"/>
      <c r="D33" s="125"/>
      <c r="E33" s="15"/>
      <c r="F33" s="135"/>
      <c r="G33" s="124">
        <v>1</v>
      </c>
      <c r="H33" s="157">
        <v>1</v>
      </c>
      <c r="I33" s="15"/>
      <c r="J33" s="156"/>
      <c r="K33" s="124"/>
      <c r="L33" s="125"/>
      <c r="M33" s="15"/>
      <c r="N33" s="135"/>
      <c r="O33" s="124"/>
      <c r="P33" s="125"/>
      <c r="Q33" s="15"/>
      <c r="R33" s="135"/>
      <c r="S33" s="124"/>
      <c r="T33" s="125"/>
      <c r="U33" s="1"/>
    </row>
    <row r="34" spans="1:21" ht="15" thickBot="1">
      <c r="A34" s="15" t="s">
        <v>64</v>
      </c>
      <c r="B34" s="131">
        <v>6</v>
      </c>
      <c r="C34" s="124">
        <v>1</v>
      </c>
      <c r="D34" s="125">
        <v>0.11368446513877971</v>
      </c>
      <c r="E34" s="15"/>
      <c r="F34" s="135"/>
      <c r="G34" s="124">
        <v>2</v>
      </c>
      <c r="H34" s="125">
        <v>0.24756606397774686</v>
      </c>
      <c r="I34" s="15"/>
      <c r="J34" s="135"/>
      <c r="K34" s="124">
        <v>1</v>
      </c>
      <c r="L34" s="125">
        <v>0.28300175364334518</v>
      </c>
      <c r="M34" s="15">
        <v>2</v>
      </c>
      <c r="N34" s="135">
        <v>0.35574771724012816</v>
      </c>
      <c r="O34" s="124"/>
      <c r="P34" s="125"/>
      <c r="Q34" s="15"/>
      <c r="R34" s="135"/>
      <c r="S34" s="124"/>
      <c r="T34" s="125"/>
      <c r="U34" s="1"/>
    </row>
    <row r="35" spans="1:21" ht="15" thickBot="1">
      <c r="A35" s="15" t="s">
        <v>65</v>
      </c>
      <c r="B35" s="131">
        <v>24</v>
      </c>
      <c r="C35" s="124">
        <v>10</v>
      </c>
      <c r="D35" s="125">
        <v>0.51318520176506577</v>
      </c>
      <c r="E35" s="15"/>
      <c r="F35" s="135"/>
      <c r="G35" s="124">
        <v>3</v>
      </c>
      <c r="H35" s="125">
        <v>0.12752028112038954</v>
      </c>
      <c r="I35" s="15">
        <v>3</v>
      </c>
      <c r="J35" s="135">
        <v>0.15844128047495035</v>
      </c>
      <c r="K35" s="124">
        <v>5</v>
      </c>
      <c r="L35" s="125">
        <v>0.12821758099205088</v>
      </c>
      <c r="M35" s="15">
        <v>3</v>
      </c>
      <c r="N35" s="135">
        <v>7.2635655647543443E-2</v>
      </c>
      <c r="O35" s="124"/>
      <c r="P35" s="125"/>
      <c r="Q35" s="15"/>
      <c r="R35" s="135"/>
      <c r="S35" s="124"/>
      <c r="T35" s="125"/>
      <c r="U35" s="1"/>
    </row>
    <row r="36" spans="1:21" ht="15" thickBot="1">
      <c r="A36" s="15" t="s">
        <v>66</v>
      </c>
      <c r="B36" s="131">
        <v>3</v>
      </c>
      <c r="C36" s="124">
        <v>2</v>
      </c>
      <c r="D36" s="125">
        <v>0.78255168935955621</v>
      </c>
      <c r="E36" s="15"/>
      <c r="F36" s="135"/>
      <c r="G36" s="124"/>
      <c r="H36" s="125"/>
      <c r="I36" s="15"/>
      <c r="J36" s="135"/>
      <c r="K36" s="124">
        <v>1</v>
      </c>
      <c r="L36" s="125">
        <v>0.21744831064044376</v>
      </c>
      <c r="M36" s="15"/>
      <c r="N36" s="135"/>
      <c r="O36" s="124"/>
      <c r="P36" s="125"/>
      <c r="Q36" s="15"/>
      <c r="R36" s="135"/>
      <c r="S36" s="124"/>
      <c r="T36" s="125"/>
      <c r="U36" s="1"/>
    </row>
    <row r="37" spans="1:21" ht="15" thickBot="1">
      <c r="A37" s="15" t="s">
        <v>67</v>
      </c>
      <c r="B37" s="131">
        <v>37</v>
      </c>
      <c r="C37" s="124">
        <v>17</v>
      </c>
      <c r="D37" s="125">
        <v>0.35769390087782177</v>
      </c>
      <c r="E37" s="15"/>
      <c r="F37" s="135"/>
      <c r="G37" s="124">
        <v>2</v>
      </c>
      <c r="H37" s="221">
        <v>3.6877678011215248E-3</v>
      </c>
      <c r="I37" s="15">
        <v>8</v>
      </c>
      <c r="J37" s="135">
        <v>0.15992861365163713</v>
      </c>
      <c r="K37" s="124"/>
      <c r="L37" s="125"/>
      <c r="M37" s="15">
        <v>2</v>
      </c>
      <c r="N37" s="155">
        <v>3.3472789293891775E-2</v>
      </c>
      <c r="O37" s="124"/>
      <c r="P37" s="125"/>
      <c r="Q37" s="15">
        <v>4</v>
      </c>
      <c r="R37" s="135">
        <v>0.43134073885002272</v>
      </c>
      <c r="S37" s="124">
        <v>4</v>
      </c>
      <c r="T37" s="221">
        <v>1.3876189525505078E-2</v>
      </c>
      <c r="U37" s="1"/>
    </row>
    <row r="38" spans="1:21" ht="15" thickBot="1">
      <c r="A38" s="15" t="s">
        <v>68</v>
      </c>
      <c r="B38" s="131">
        <v>20</v>
      </c>
      <c r="C38" s="124">
        <v>2</v>
      </c>
      <c r="D38" s="221">
        <v>9.1206389114014186E-2</v>
      </c>
      <c r="E38" s="15">
        <v>1</v>
      </c>
      <c r="F38" s="155">
        <v>2.3010435963035328E-2</v>
      </c>
      <c r="G38" s="124">
        <v>8</v>
      </c>
      <c r="H38" s="125">
        <v>0.50282488084633536</v>
      </c>
      <c r="I38" s="15">
        <v>1</v>
      </c>
      <c r="J38" s="135">
        <v>0.12730475931371699</v>
      </c>
      <c r="K38" s="124"/>
      <c r="L38" s="125"/>
      <c r="M38" s="15"/>
      <c r="N38" s="135"/>
      <c r="O38" s="124">
        <v>8</v>
      </c>
      <c r="P38" s="125">
        <v>0.2556535347628982</v>
      </c>
      <c r="Q38" s="15"/>
      <c r="R38" s="135"/>
      <c r="S38" s="124"/>
      <c r="T38" s="125"/>
      <c r="U38" s="1"/>
    </row>
    <row r="39" spans="1:21" ht="15" thickBot="1">
      <c r="A39" s="15" t="s">
        <v>69</v>
      </c>
      <c r="B39" s="131">
        <v>3</v>
      </c>
      <c r="C39" s="124"/>
      <c r="D39" s="125"/>
      <c r="E39" s="15"/>
      <c r="F39" s="135"/>
      <c r="G39" s="124"/>
      <c r="H39" s="125"/>
      <c r="I39" s="15"/>
      <c r="J39" s="135"/>
      <c r="K39" s="124"/>
      <c r="L39" s="125"/>
      <c r="M39" s="15"/>
      <c r="N39" s="135"/>
      <c r="O39" s="124">
        <v>3</v>
      </c>
      <c r="P39" s="157">
        <v>1</v>
      </c>
      <c r="Q39" s="15"/>
      <c r="R39" s="135"/>
      <c r="S39" s="124"/>
      <c r="T39" s="125"/>
      <c r="U39" s="1"/>
    </row>
    <row r="40" spans="1:21" ht="15" thickBot="1">
      <c r="A40" s="15" t="s">
        <v>70</v>
      </c>
      <c r="B40" s="131">
        <v>4</v>
      </c>
      <c r="C40" s="124">
        <v>1</v>
      </c>
      <c r="D40" s="125">
        <v>0.2365686379027632</v>
      </c>
      <c r="E40" s="15"/>
      <c r="F40" s="135"/>
      <c r="G40" s="124">
        <v>2</v>
      </c>
      <c r="H40" s="125">
        <v>0.5722998092898034</v>
      </c>
      <c r="I40" s="15"/>
      <c r="J40" s="135"/>
      <c r="K40" s="124">
        <v>1</v>
      </c>
      <c r="L40" s="125">
        <v>0.19113155280743346</v>
      </c>
      <c r="M40" s="15"/>
      <c r="N40" s="135"/>
      <c r="O40" s="124"/>
      <c r="P40" s="125"/>
      <c r="Q40" s="15"/>
      <c r="R40" s="135"/>
      <c r="S40" s="124"/>
      <c r="T40" s="125"/>
      <c r="U40" s="1"/>
    </row>
    <row r="41" spans="1:21" ht="15" thickBot="1">
      <c r="A41" s="15" t="s">
        <v>71</v>
      </c>
      <c r="B41" s="131">
        <v>3</v>
      </c>
      <c r="C41" s="124"/>
      <c r="D41" s="125"/>
      <c r="E41" s="15">
        <v>1</v>
      </c>
      <c r="F41" s="155">
        <v>8.5885806932211567E-2</v>
      </c>
      <c r="G41" s="124"/>
      <c r="H41" s="125"/>
      <c r="I41" s="15">
        <v>2</v>
      </c>
      <c r="J41" s="135">
        <v>0.91411419306778841</v>
      </c>
      <c r="K41" s="124"/>
      <c r="L41" s="125"/>
      <c r="M41" s="15"/>
      <c r="N41" s="135"/>
      <c r="O41" s="124"/>
      <c r="P41" s="125"/>
      <c r="Q41" s="15"/>
      <c r="R41" s="135"/>
      <c r="S41" s="124"/>
      <c r="T41" s="125"/>
      <c r="U41" s="1"/>
    </row>
    <row r="42" spans="1:21" ht="15" thickBot="1">
      <c r="A42" s="15" t="s">
        <v>72</v>
      </c>
      <c r="B42" s="131">
        <v>1</v>
      </c>
      <c r="C42" s="124"/>
      <c r="D42" s="125"/>
      <c r="E42" s="15"/>
      <c r="F42" s="135"/>
      <c r="G42" s="124">
        <v>1</v>
      </c>
      <c r="H42" s="157">
        <v>1</v>
      </c>
      <c r="I42" s="15"/>
      <c r="J42" s="156"/>
      <c r="K42" s="124"/>
      <c r="L42" s="125"/>
      <c r="M42" s="15"/>
      <c r="N42" s="135"/>
      <c r="O42" s="124"/>
      <c r="P42" s="125"/>
      <c r="Q42" s="15"/>
      <c r="R42" s="135"/>
      <c r="S42" s="124"/>
      <c r="T42" s="125"/>
      <c r="U42" s="1"/>
    </row>
    <row r="43" spans="1:21" ht="15" thickBot="1">
      <c r="A43" s="15" t="s">
        <v>73</v>
      </c>
      <c r="B43" s="131">
        <v>2</v>
      </c>
      <c r="C43" s="124"/>
      <c r="D43" s="125"/>
      <c r="E43" s="15"/>
      <c r="F43" s="135"/>
      <c r="G43" s="124"/>
      <c r="H43" s="125"/>
      <c r="I43" s="15"/>
      <c r="J43" s="156"/>
      <c r="K43" s="124">
        <v>2</v>
      </c>
      <c r="L43" s="157">
        <v>1</v>
      </c>
      <c r="M43" s="15"/>
      <c r="N43" s="135"/>
      <c r="O43" s="124"/>
      <c r="P43" s="125"/>
      <c r="Q43" s="15"/>
      <c r="R43" s="135"/>
      <c r="S43" s="124"/>
      <c r="T43" s="125"/>
      <c r="U43" s="1"/>
    </row>
    <row r="44" spans="1:21" ht="15" thickBot="1">
      <c r="A44" s="15" t="s">
        <v>74</v>
      </c>
      <c r="B44" s="131">
        <v>1</v>
      </c>
      <c r="C44" s="124"/>
      <c r="D44" s="125"/>
      <c r="E44" s="15"/>
      <c r="F44" s="135"/>
      <c r="G44" s="124">
        <v>1</v>
      </c>
      <c r="H44" s="157">
        <v>1</v>
      </c>
      <c r="I44" s="15"/>
      <c r="J44" s="156"/>
      <c r="K44" s="124"/>
      <c r="L44" s="125"/>
      <c r="M44" s="15"/>
      <c r="N44" s="135"/>
      <c r="O44" s="124"/>
      <c r="P44" s="125"/>
      <c r="Q44" s="15"/>
      <c r="R44" s="135"/>
      <c r="S44" s="124"/>
      <c r="T44" s="125"/>
      <c r="U44" s="1"/>
    </row>
    <row r="45" spans="1:21" ht="15" thickBot="1">
      <c r="A45" s="15" t="s">
        <v>75</v>
      </c>
      <c r="B45" s="131">
        <v>1</v>
      </c>
      <c r="C45" s="124"/>
      <c r="D45" s="125"/>
      <c r="E45" s="15"/>
      <c r="F45" s="135"/>
      <c r="G45" s="124"/>
      <c r="H45" s="125"/>
      <c r="I45" s="15">
        <v>1</v>
      </c>
      <c r="J45" s="156">
        <v>1</v>
      </c>
      <c r="K45" s="124"/>
      <c r="L45" s="125"/>
      <c r="M45" s="15"/>
      <c r="N45" s="135"/>
      <c r="O45" s="124"/>
      <c r="P45" s="125"/>
      <c r="Q45" s="15"/>
      <c r="R45" s="135"/>
      <c r="S45" s="124"/>
      <c r="T45" s="125"/>
      <c r="U45" s="1"/>
    </row>
    <row r="46" spans="1:21" ht="15" thickBot="1">
      <c r="A46" s="15" t="s">
        <v>76</v>
      </c>
      <c r="B46" s="131">
        <v>2</v>
      </c>
      <c r="C46" s="124"/>
      <c r="D46" s="125"/>
      <c r="E46" s="15"/>
      <c r="F46" s="135"/>
      <c r="G46" s="124"/>
      <c r="H46" s="125"/>
      <c r="I46" s="15">
        <v>2</v>
      </c>
      <c r="J46" s="156">
        <v>1</v>
      </c>
      <c r="K46" s="124"/>
      <c r="L46" s="125"/>
      <c r="M46" s="15"/>
      <c r="N46" s="135"/>
      <c r="O46" s="124"/>
      <c r="P46" s="125"/>
      <c r="Q46" s="15"/>
      <c r="R46" s="135"/>
      <c r="S46" s="124"/>
      <c r="T46" s="125"/>
      <c r="U46" s="1"/>
    </row>
    <row r="47" spans="1:21" ht="15" thickBot="1">
      <c r="A47" s="15" t="s">
        <v>77</v>
      </c>
      <c r="B47" s="131">
        <v>8</v>
      </c>
      <c r="C47" s="124">
        <v>4</v>
      </c>
      <c r="D47" s="125">
        <v>0.59653418052911555</v>
      </c>
      <c r="E47" s="15">
        <v>1</v>
      </c>
      <c r="F47" s="135">
        <v>0.11176167080062477</v>
      </c>
      <c r="G47" s="124">
        <v>3</v>
      </c>
      <c r="H47" s="125">
        <v>0.29170414867025968</v>
      </c>
      <c r="I47" s="15"/>
      <c r="J47" s="135"/>
      <c r="K47" s="124"/>
      <c r="L47" s="125"/>
      <c r="M47" s="15"/>
      <c r="N47" s="135"/>
      <c r="O47" s="124"/>
      <c r="P47" s="125"/>
      <c r="Q47" s="15"/>
      <c r="R47" s="135"/>
      <c r="S47" s="124"/>
      <c r="T47" s="125"/>
      <c r="U47" s="1"/>
    </row>
    <row r="48" spans="1:21" ht="15" thickBot="1">
      <c r="A48" s="15" t="s">
        <v>78</v>
      </c>
      <c r="B48" s="131">
        <v>7</v>
      </c>
      <c r="C48" s="124">
        <v>1</v>
      </c>
      <c r="D48" s="125">
        <v>0.3642043382760749</v>
      </c>
      <c r="E48" s="15"/>
      <c r="F48" s="135"/>
      <c r="G48" s="124"/>
      <c r="H48" s="125"/>
      <c r="I48" s="15">
        <v>4</v>
      </c>
      <c r="J48" s="135">
        <v>0.58597725180327409</v>
      </c>
      <c r="K48" s="124"/>
      <c r="L48" s="125"/>
      <c r="M48" s="15"/>
      <c r="N48" s="135"/>
      <c r="O48" s="124"/>
      <c r="P48" s="125"/>
      <c r="Q48" s="15"/>
      <c r="R48" s="135"/>
      <c r="S48" s="124">
        <v>2</v>
      </c>
      <c r="T48" s="221">
        <v>4.981840992065107E-2</v>
      </c>
      <c r="U48" s="1"/>
    </row>
    <row r="49" spans="1:21" ht="15" thickBot="1">
      <c r="A49" s="15" t="s">
        <v>79</v>
      </c>
      <c r="B49" s="131">
        <v>2</v>
      </c>
      <c r="C49" s="124">
        <v>1</v>
      </c>
      <c r="D49" s="125">
        <v>0.81247649646432085</v>
      </c>
      <c r="E49" s="15"/>
      <c r="F49" s="135"/>
      <c r="G49" s="124"/>
      <c r="H49" s="125"/>
      <c r="I49" s="15">
        <v>1</v>
      </c>
      <c r="J49" s="135">
        <v>0.18752350353567912</v>
      </c>
      <c r="K49" s="124"/>
      <c r="L49" s="125"/>
      <c r="M49" s="15"/>
      <c r="N49" s="135"/>
      <c r="O49" s="124"/>
      <c r="P49" s="125"/>
      <c r="Q49" s="15"/>
      <c r="R49" s="135"/>
      <c r="S49" s="124"/>
      <c r="T49" s="125"/>
      <c r="U49" s="1"/>
    </row>
    <row r="50" spans="1:21">
      <c r="A50" s="44"/>
      <c r="B50" s="64"/>
      <c r="C50" s="1"/>
      <c r="D50" s="69"/>
      <c r="E50" s="1"/>
      <c r="F50" s="69"/>
      <c r="G50" s="1"/>
      <c r="H50" s="69"/>
      <c r="I50" s="1"/>
      <c r="J50" s="69"/>
      <c r="K50" s="1"/>
      <c r="L50" s="73"/>
      <c r="M50" s="1"/>
      <c r="N50" s="69"/>
      <c r="O50" s="1"/>
      <c r="P50" s="69"/>
      <c r="Q50" s="1"/>
      <c r="R50" s="69"/>
      <c r="S50" s="1"/>
      <c r="T50" s="69"/>
      <c r="U50" s="1"/>
    </row>
    <row r="51" spans="1:21">
      <c r="A51" s="44"/>
      <c r="B51" s="1"/>
      <c r="C51" s="1"/>
      <c r="D51" s="69"/>
      <c r="E51" s="1"/>
      <c r="F51" s="69"/>
      <c r="G51" s="1"/>
      <c r="H51" s="69"/>
      <c r="I51" s="1"/>
      <c r="J51" s="69"/>
      <c r="K51" s="1"/>
      <c r="L51" s="73"/>
      <c r="M51" s="1"/>
      <c r="N51" s="69"/>
      <c r="O51" s="1"/>
      <c r="P51" s="69"/>
      <c r="Q51" s="1"/>
      <c r="R51" s="69"/>
      <c r="S51" s="1"/>
      <c r="T51" s="69"/>
      <c r="U51" s="1"/>
    </row>
    <row r="52" spans="1:21">
      <c r="B52" s="1"/>
      <c r="C52" s="1"/>
      <c r="D52" s="69"/>
      <c r="E52" s="1"/>
      <c r="F52" s="69"/>
      <c r="G52" s="1"/>
      <c r="H52" s="69"/>
      <c r="I52" s="1"/>
      <c r="J52" s="69"/>
      <c r="K52" s="1"/>
      <c r="L52" s="73"/>
      <c r="M52" s="1"/>
      <c r="N52" s="69"/>
      <c r="O52" s="1"/>
      <c r="P52" s="69"/>
      <c r="Q52" s="1"/>
      <c r="R52" s="69"/>
      <c r="S52" s="1"/>
      <c r="T52" s="69"/>
      <c r="U52" s="1"/>
    </row>
    <row r="62" spans="1:21">
      <c r="F62" s="158"/>
    </row>
  </sheetData>
  <mergeCells count="11">
    <mergeCell ref="I3:J3"/>
    <mergeCell ref="A3:A4"/>
    <mergeCell ref="B3:B4"/>
    <mergeCell ref="C3:D3"/>
    <mergeCell ref="E3:F3"/>
    <mergeCell ref="G3:H3"/>
    <mergeCell ref="K3:L3"/>
    <mergeCell ref="M3:N3"/>
    <mergeCell ref="O3:P3"/>
    <mergeCell ref="Q3:R3"/>
    <mergeCell ref="S3:T3"/>
  </mergeCells>
  <pageMargins left="0.7" right="0.7" top="0.75" bottom="0.75" header="0.3" footer="0.3"/>
  <pageSetup paperSize="0" orientation="portrait" horizontalDpi="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79998168889431442"/>
  </sheetPr>
  <dimension ref="A1:I64"/>
  <sheetViews>
    <sheetView topLeftCell="A39" workbookViewId="0">
      <selection activeCell="I3" sqref="I3"/>
    </sheetView>
  </sheetViews>
  <sheetFormatPr defaultRowHeight="14.45"/>
  <cols>
    <col min="1" max="1" width="39.7109375" customWidth="1"/>
    <col min="3" max="9" width="12.85546875" customWidth="1"/>
  </cols>
  <sheetData>
    <row r="1" spans="1:9">
      <c r="A1" s="11" t="s">
        <v>86</v>
      </c>
    </row>
    <row r="2" spans="1:9" ht="15" thickBot="1"/>
    <row r="3" spans="1:9" ht="65.45" thickBot="1">
      <c r="A3" s="2" t="s">
        <v>22</v>
      </c>
      <c r="B3" s="24" t="s">
        <v>23</v>
      </c>
      <c r="C3" s="8" t="s">
        <v>24</v>
      </c>
      <c r="D3" s="9" t="s">
        <v>25</v>
      </c>
      <c r="E3" s="10" t="s">
        <v>28</v>
      </c>
      <c r="F3" s="9" t="s">
        <v>29</v>
      </c>
      <c r="G3" s="10" t="s">
        <v>30</v>
      </c>
      <c r="H3" s="9" t="s">
        <v>31</v>
      </c>
      <c r="I3" s="10" t="s">
        <v>32</v>
      </c>
    </row>
    <row r="4" spans="1:9" ht="15" thickBot="1">
      <c r="A4" s="15" t="s">
        <v>87</v>
      </c>
      <c r="B4" s="129">
        <v>5.0000000000000001E-4</v>
      </c>
      <c r="C4" s="177">
        <v>3.7000000000000002E-3</v>
      </c>
      <c r="D4" s="137"/>
      <c r="E4" s="138"/>
      <c r="F4" s="178">
        <v>3.7000000000000002E-3</v>
      </c>
      <c r="G4" s="138"/>
      <c r="H4" s="139"/>
      <c r="I4" s="138"/>
    </row>
    <row r="5" spans="1:9" ht="15" thickBot="1">
      <c r="A5" s="15" t="s">
        <v>34</v>
      </c>
      <c r="B5" s="43">
        <v>20</v>
      </c>
      <c r="C5" s="70">
        <v>11796495</v>
      </c>
      <c r="D5" s="126">
        <v>2300</v>
      </c>
      <c r="E5" s="185">
        <v>96</v>
      </c>
      <c r="F5" s="71">
        <v>9658886</v>
      </c>
      <c r="G5" s="72"/>
      <c r="H5" s="71"/>
      <c r="I5" s="72">
        <v>2135213</v>
      </c>
    </row>
    <row r="6" spans="1:9" ht="15" thickBot="1">
      <c r="A6" s="15" t="s">
        <v>88</v>
      </c>
      <c r="B6" s="127">
        <v>0.1</v>
      </c>
      <c r="C6" s="132">
        <v>35.236999999999995</v>
      </c>
      <c r="D6" s="126"/>
      <c r="E6" s="6">
        <v>0.41</v>
      </c>
      <c r="F6" s="133">
        <v>34.826999999999998</v>
      </c>
      <c r="G6" s="72"/>
      <c r="H6" s="71"/>
      <c r="I6" s="72"/>
    </row>
    <row r="7" spans="1:9" ht="15" thickBot="1">
      <c r="A7" s="15" t="s">
        <v>36</v>
      </c>
      <c r="B7" s="43">
        <v>5</v>
      </c>
      <c r="C7" s="70">
        <v>498.03679457692311</v>
      </c>
      <c r="D7" s="183">
        <v>21.7423945769231</v>
      </c>
      <c r="E7" s="185">
        <v>19</v>
      </c>
      <c r="F7" s="71">
        <v>457.2944</v>
      </c>
      <c r="G7" s="72"/>
      <c r="H7" s="71"/>
      <c r="I7" s="72"/>
    </row>
    <row r="8" spans="1:9" ht="15" thickBot="1">
      <c r="A8" s="15" t="s">
        <v>89</v>
      </c>
      <c r="B8" s="127">
        <v>0.1</v>
      </c>
      <c r="C8" s="132">
        <v>75.379000000000005</v>
      </c>
      <c r="D8" s="126"/>
      <c r="E8" s="72"/>
      <c r="F8" s="133">
        <v>75.379000000000005</v>
      </c>
      <c r="G8" s="72"/>
      <c r="H8" s="71"/>
      <c r="I8" s="72"/>
    </row>
    <row r="9" spans="1:9" ht="15" thickBot="1">
      <c r="A9" s="15" t="s">
        <v>90</v>
      </c>
      <c r="B9" s="129">
        <v>1E-3</v>
      </c>
      <c r="C9" s="70">
        <v>109.39</v>
      </c>
      <c r="D9" s="126"/>
      <c r="E9" s="72"/>
      <c r="F9" s="71"/>
      <c r="G9" s="72"/>
      <c r="H9" s="71">
        <v>109.39</v>
      </c>
      <c r="I9" s="72"/>
    </row>
    <row r="10" spans="1:9" ht="15" thickBot="1">
      <c r="A10" s="15" t="s">
        <v>37</v>
      </c>
      <c r="B10" s="43">
        <v>10</v>
      </c>
      <c r="C10" s="70">
        <v>573.30999999999995</v>
      </c>
      <c r="D10" s="126">
        <v>298.72000000000003</v>
      </c>
      <c r="E10" s="72">
        <v>274.58999999999997</v>
      </c>
      <c r="F10" s="71"/>
      <c r="G10" s="72"/>
      <c r="H10" s="71"/>
      <c r="I10" s="72"/>
    </row>
    <row r="11" spans="1:9" ht="15" thickBot="1">
      <c r="A11" s="15" t="s">
        <v>91</v>
      </c>
      <c r="B11" s="127">
        <v>0.1</v>
      </c>
      <c r="C11" s="179">
        <v>9.952</v>
      </c>
      <c r="D11" s="126"/>
      <c r="E11" s="6">
        <v>0.18</v>
      </c>
      <c r="F11" s="187">
        <v>9.7720000000000002</v>
      </c>
      <c r="G11" s="72"/>
      <c r="H11" s="71"/>
      <c r="I11" s="72"/>
    </row>
    <row r="12" spans="1:9" ht="15" thickBot="1">
      <c r="A12" s="15" t="s">
        <v>92</v>
      </c>
      <c r="B12" s="127">
        <v>1</v>
      </c>
      <c r="C12" s="179">
        <v>1.04</v>
      </c>
      <c r="D12" s="126"/>
      <c r="E12" s="72"/>
      <c r="F12" s="187">
        <v>1.04</v>
      </c>
      <c r="G12" s="72"/>
      <c r="H12" s="71"/>
      <c r="I12" s="72"/>
    </row>
    <row r="13" spans="1:9" ht="15" thickBot="1">
      <c r="A13" s="15" t="s">
        <v>93</v>
      </c>
      <c r="B13" s="127">
        <v>0.1</v>
      </c>
      <c r="C13" s="180">
        <v>0.52500000000000002</v>
      </c>
      <c r="D13" s="126"/>
      <c r="E13" s="72"/>
      <c r="F13" s="188">
        <v>0.52500000000000002</v>
      </c>
      <c r="G13" s="72"/>
      <c r="H13" s="71"/>
      <c r="I13" s="72"/>
    </row>
    <row r="14" spans="1:9" ht="15" thickBot="1">
      <c r="A14" s="15" t="s">
        <v>39</v>
      </c>
      <c r="B14" s="127">
        <v>1</v>
      </c>
      <c r="C14" s="132">
        <v>73.836413894230759</v>
      </c>
      <c r="D14" s="184">
        <v>2.3328138942307701</v>
      </c>
      <c r="E14" s="186">
        <v>3</v>
      </c>
      <c r="F14" s="133">
        <v>31.1036</v>
      </c>
      <c r="G14" s="72"/>
      <c r="H14" s="71"/>
      <c r="I14" s="185">
        <v>37.4</v>
      </c>
    </row>
    <row r="15" spans="1:9" ht="15" thickBot="1">
      <c r="A15" s="15" t="s">
        <v>94</v>
      </c>
      <c r="B15" s="43">
        <v>2000000</v>
      </c>
      <c r="C15" s="70">
        <v>53813419.780000001</v>
      </c>
      <c r="D15" s="126">
        <v>4313419.78</v>
      </c>
      <c r="E15" s="72">
        <v>3610000</v>
      </c>
      <c r="F15" s="71">
        <v>45890000</v>
      </c>
      <c r="G15" s="72"/>
      <c r="H15" s="71"/>
      <c r="I15" s="72"/>
    </row>
    <row r="16" spans="1:9" ht="15" thickBot="1">
      <c r="A16" s="15" t="s">
        <v>95</v>
      </c>
      <c r="B16" s="43">
        <v>5</v>
      </c>
      <c r="C16" s="132">
        <v>46.2</v>
      </c>
      <c r="D16" s="126"/>
      <c r="E16" s="72"/>
      <c r="F16" s="133">
        <v>46.2</v>
      </c>
      <c r="G16" s="72"/>
      <c r="H16" s="71"/>
      <c r="I16" s="72"/>
    </row>
    <row r="17" spans="1:9" ht="15" thickBot="1">
      <c r="A17" s="15" t="s">
        <v>45</v>
      </c>
      <c r="B17" s="43">
        <v>20</v>
      </c>
      <c r="C17" s="70">
        <v>570.9</v>
      </c>
      <c r="D17" s="126"/>
      <c r="E17" s="185">
        <v>68.5</v>
      </c>
      <c r="F17" s="71">
        <v>389.4</v>
      </c>
      <c r="G17" s="72"/>
      <c r="H17" s="71"/>
      <c r="I17" s="72">
        <v>113</v>
      </c>
    </row>
    <row r="18" spans="1:9" ht="15" thickBot="1">
      <c r="A18" s="15" t="s">
        <v>46</v>
      </c>
      <c r="B18" s="43">
        <v>20</v>
      </c>
      <c r="C18" s="70">
        <v>28280.75</v>
      </c>
      <c r="D18" s="183">
        <v>61.96</v>
      </c>
      <c r="E18" s="185">
        <v>76</v>
      </c>
      <c r="F18" s="71">
        <v>5782.1</v>
      </c>
      <c r="G18" s="72"/>
      <c r="H18" s="71">
        <v>18632.689999999999</v>
      </c>
      <c r="I18" s="72">
        <v>3728</v>
      </c>
    </row>
    <row r="19" spans="1:9" ht="15" thickBot="1">
      <c r="A19" s="15" t="s">
        <v>96</v>
      </c>
      <c r="B19" s="43">
        <v>50</v>
      </c>
      <c r="C19" s="70">
        <v>828.18999999999994</v>
      </c>
      <c r="D19" s="126"/>
      <c r="E19" s="185">
        <v>97.39</v>
      </c>
      <c r="F19" s="71">
        <v>730.8</v>
      </c>
      <c r="G19" s="72"/>
      <c r="H19" s="71"/>
      <c r="I19" s="72"/>
    </row>
    <row r="20" spans="1:9" ht="15" thickBot="1">
      <c r="A20" s="15" t="s">
        <v>97</v>
      </c>
      <c r="B20" s="129">
        <v>5.0000000000000001E-3</v>
      </c>
      <c r="C20" s="160">
        <v>0.42630000000000001</v>
      </c>
      <c r="D20" s="137"/>
      <c r="E20" s="138"/>
      <c r="F20" s="159">
        <v>0.42630000000000001</v>
      </c>
      <c r="G20" s="138"/>
      <c r="H20" s="139"/>
      <c r="I20" s="138"/>
    </row>
    <row r="21" spans="1:9" ht="15" thickBot="1">
      <c r="A21" s="15" t="s">
        <v>98</v>
      </c>
      <c r="B21" s="129">
        <v>2E-3</v>
      </c>
      <c r="C21" s="179">
        <v>2.1800000000000002</v>
      </c>
      <c r="D21" s="126"/>
      <c r="E21" s="72"/>
      <c r="F21" s="71"/>
      <c r="G21" s="72"/>
      <c r="H21" s="187">
        <v>2.1800000000000002</v>
      </c>
      <c r="I21" s="72"/>
    </row>
    <row r="22" spans="1:9" ht="15" thickBot="1">
      <c r="A22" s="15" t="s">
        <v>99</v>
      </c>
      <c r="B22" s="129">
        <v>0.1</v>
      </c>
      <c r="C22" s="70">
        <v>1740.27</v>
      </c>
      <c r="D22" s="126"/>
      <c r="E22" s="72"/>
      <c r="F22" s="71">
        <v>1740.27</v>
      </c>
      <c r="G22" s="72"/>
      <c r="H22" s="71"/>
      <c r="I22" s="72"/>
    </row>
    <row r="23" spans="1:9" ht="15" thickBot="1">
      <c r="A23" s="15" t="s">
        <v>100</v>
      </c>
      <c r="B23" s="128">
        <v>0.01</v>
      </c>
      <c r="C23" s="161">
        <v>0.65090000000000003</v>
      </c>
      <c r="D23" s="126"/>
      <c r="E23" s="72"/>
      <c r="F23" s="182">
        <v>0.65090000000000003</v>
      </c>
      <c r="G23" s="72"/>
      <c r="H23" s="71"/>
      <c r="I23" s="72"/>
    </row>
    <row r="24" spans="1:9" ht="15" thickBot="1">
      <c r="A24" s="15" t="s">
        <v>101</v>
      </c>
      <c r="B24" s="129">
        <v>5.0000000000000001E-4</v>
      </c>
      <c r="C24" s="160">
        <v>3.8999999999999998E-3</v>
      </c>
      <c r="D24" s="137"/>
      <c r="E24" s="138"/>
      <c r="F24" s="159">
        <v>3.8999999999999998E-3</v>
      </c>
      <c r="G24" s="138"/>
      <c r="H24" s="139"/>
      <c r="I24" s="138"/>
    </row>
    <row r="25" spans="1:9" ht="15" thickBot="1">
      <c r="A25" s="15" t="s">
        <v>102</v>
      </c>
      <c r="B25" s="129">
        <v>5.0000000000000001E-4</v>
      </c>
      <c r="C25" s="160">
        <v>3.7000000000000002E-3</v>
      </c>
      <c r="D25" s="137"/>
      <c r="E25" s="138"/>
      <c r="F25" s="159">
        <v>3.7000000000000002E-3</v>
      </c>
      <c r="G25" s="138"/>
      <c r="H25" s="139"/>
      <c r="I25" s="138"/>
    </row>
    <row r="26" spans="1:9" ht="15" thickBot="1">
      <c r="A26" s="15" t="s">
        <v>47</v>
      </c>
      <c r="B26" s="130">
        <v>1E-4</v>
      </c>
      <c r="C26" s="191">
        <v>6.2600000000000004E-4</v>
      </c>
      <c r="D26" s="137"/>
      <c r="E26" s="138"/>
      <c r="F26" s="222">
        <v>6.2600000000000004E-4</v>
      </c>
      <c r="G26" s="138"/>
      <c r="H26" s="139"/>
      <c r="I26" s="138"/>
    </row>
    <row r="27" spans="1:9" ht="15" thickBot="1">
      <c r="A27" s="15" t="s">
        <v>48</v>
      </c>
      <c r="B27" s="130">
        <v>1E-4</v>
      </c>
      <c r="C27" s="191">
        <v>6.2600000000000004E-4</v>
      </c>
      <c r="D27" s="137"/>
      <c r="E27" s="138"/>
      <c r="F27" s="222">
        <v>6.2600000000000004E-4</v>
      </c>
      <c r="G27" s="138"/>
      <c r="H27" s="139"/>
      <c r="I27" s="138"/>
    </row>
    <row r="28" spans="1:9" ht="15" thickBot="1">
      <c r="A28" s="15" t="s">
        <v>103</v>
      </c>
      <c r="B28" s="128">
        <v>0.05</v>
      </c>
      <c r="C28" s="179">
        <v>5.5312999999999999</v>
      </c>
      <c r="D28" s="126"/>
      <c r="E28" s="72"/>
      <c r="F28" s="187">
        <v>5.5312999999999999</v>
      </c>
      <c r="G28" s="72"/>
      <c r="H28" s="71"/>
      <c r="I28" s="72"/>
    </row>
    <row r="29" spans="1:9" ht="15" thickBot="1">
      <c r="A29" s="15" t="s">
        <v>104</v>
      </c>
      <c r="B29" s="129">
        <v>1E-3</v>
      </c>
      <c r="C29" s="132">
        <v>41.7986</v>
      </c>
      <c r="D29" s="126"/>
      <c r="E29" s="72"/>
      <c r="F29" s="71"/>
      <c r="G29" s="72"/>
      <c r="H29" s="133">
        <v>41.7986</v>
      </c>
      <c r="I29" s="72"/>
    </row>
    <row r="30" spans="1:9" ht="15" thickBot="1">
      <c r="A30" s="15" t="s">
        <v>105</v>
      </c>
      <c r="B30" s="129">
        <v>5.0000000000000001E-4</v>
      </c>
      <c r="C30" s="160">
        <v>3.7000000000000002E-3</v>
      </c>
      <c r="D30" s="137"/>
      <c r="E30" s="138"/>
      <c r="F30" s="159">
        <v>3.7000000000000002E-3</v>
      </c>
      <c r="G30" s="138"/>
      <c r="H30" s="139"/>
      <c r="I30" s="138"/>
    </row>
    <row r="31" spans="1:9" ht="15" thickBot="1">
      <c r="A31" s="15" t="s">
        <v>49</v>
      </c>
      <c r="B31" s="43">
        <v>10</v>
      </c>
      <c r="C31" s="132">
        <v>21.1</v>
      </c>
      <c r="D31" s="183">
        <v>21.1</v>
      </c>
      <c r="E31" s="72"/>
      <c r="F31" s="71"/>
      <c r="G31" s="72"/>
      <c r="H31" s="71"/>
      <c r="I31" s="72"/>
    </row>
    <row r="32" spans="1:9" ht="15" thickBot="1">
      <c r="A32" s="15" t="s">
        <v>106</v>
      </c>
      <c r="B32" s="127">
        <v>0.1</v>
      </c>
      <c r="C32" s="179">
        <v>8.1489999999999991</v>
      </c>
      <c r="D32" s="126"/>
      <c r="E32" s="186">
        <v>2.3199999999999998</v>
      </c>
      <c r="F32" s="187">
        <v>5.8289999999999997</v>
      </c>
      <c r="G32" s="72"/>
      <c r="H32" s="71"/>
      <c r="I32" s="72"/>
    </row>
    <row r="33" spans="1:9" ht="15" thickBot="1">
      <c r="A33" s="15" t="s">
        <v>107</v>
      </c>
      <c r="B33" s="43">
        <v>2000</v>
      </c>
      <c r="C33" s="70">
        <v>178170</v>
      </c>
      <c r="D33" s="126"/>
      <c r="E33" s="72"/>
      <c r="F33" s="71">
        <v>178170</v>
      </c>
      <c r="G33" s="72"/>
      <c r="H33" s="71"/>
      <c r="I33" s="72"/>
    </row>
    <row r="34" spans="1:9" ht="15" thickBot="1">
      <c r="A34" s="15" t="s">
        <v>108</v>
      </c>
      <c r="B34" s="43">
        <v>1000</v>
      </c>
      <c r="C34" s="70">
        <v>83450</v>
      </c>
      <c r="D34" s="126"/>
      <c r="E34" s="72"/>
      <c r="F34" s="71">
        <v>83450</v>
      </c>
      <c r="G34" s="72"/>
      <c r="H34" s="71"/>
      <c r="I34" s="72"/>
    </row>
    <row r="35" spans="1:9" ht="15" thickBot="1">
      <c r="A35" s="15" t="s">
        <v>109</v>
      </c>
      <c r="B35" s="128">
        <v>0.01</v>
      </c>
      <c r="C35" s="179">
        <v>1.292</v>
      </c>
      <c r="D35" s="126"/>
      <c r="E35" s="72"/>
      <c r="F35" s="187">
        <v>1.292</v>
      </c>
      <c r="G35" s="72"/>
      <c r="H35" s="71"/>
      <c r="I35" s="72"/>
    </row>
    <row r="36" spans="1:9" ht="15" thickBot="1">
      <c r="A36" s="15" t="s">
        <v>110</v>
      </c>
      <c r="B36" s="43">
        <v>1000</v>
      </c>
      <c r="C36" s="70">
        <v>400429.72</v>
      </c>
      <c r="D36" s="126">
        <v>1669.72</v>
      </c>
      <c r="E36" s="72"/>
      <c r="F36" s="71">
        <v>398760</v>
      </c>
      <c r="G36" s="72"/>
      <c r="H36" s="71"/>
      <c r="I36" s="72"/>
    </row>
    <row r="37" spans="1:9" ht="15" thickBot="1">
      <c r="A37" s="15" t="s">
        <v>111</v>
      </c>
      <c r="B37" s="128">
        <v>0.01</v>
      </c>
      <c r="C37" s="181">
        <v>0.1363</v>
      </c>
      <c r="D37" s="137"/>
      <c r="E37" s="138"/>
      <c r="F37" s="159">
        <v>0.1363</v>
      </c>
      <c r="G37" s="138"/>
      <c r="H37" s="139"/>
      <c r="I37" s="138"/>
    </row>
    <row r="38" spans="1:9" ht="15" thickBot="1">
      <c r="A38" s="15" t="s">
        <v>56</v>
      </c>
      <c r="B38" s="43">
        <v>20</v>
      </c>
      <c r="C38" s="70">
        <v>727.99749999999995</v>
      </c>
      <c r="D38" s="126"/>
      <c r="E38" s="72"/>
      <c r="F38" s="71">
        <v>727.99749999999995</v>
      </c>
      <c r="G38" s="72"/>
      <c r="H38" s="71"/>
      <c r="I38" s="72"/>
    </row>
    <row r="39" spans="1:9" ht="15" thickBot="1">
      <c r="A39" s="15" t="s">
        <v>112</v>
      </c>
      <c r="B39" s="127">
        <v>0.1</v>
      </c>
      <c r="C39" s="181">
        <v>0.84899999999999998</v>
      </c>
      <c r="D39" s="126"/>
      <c r="E39" s="72"/>
      <c r="F39" s="139">
        <v>0.84899999999999998</v>
      </c>
      <c r="G39" s="72"/>
      <c r="H39" s="71"/>
      <c r="I39" s="72"/>
    </row>
    <row r="40" spans="1:9" ht="15" thickBot="1">
      <c r="A40" s="15" t="s">
        <v>57</v>
      </c>
      <c r="B40" s="43">
        <v>200</v>
      </c>
      <c r="C40" s="70">
        <v>1970</v>
      </c>
      <c r="D40" s="126"/>
      <c r="E40" s="72"/>
      <c r="F40" s="71"/>
      <c r="G40" s="72"/>
      <c r="H40" s="71"/>
      <c r="I40" s="72">
        <v>1970</v>
      </c>
    </row>
    <row r="41" spans="1:9" ht="15" thickBot="1">
      <c r="A41" s="15" t="s">
        <v>58</v>
      </c>
      <c r="B41" s="127">
        <v>0.1</v>
      </c>
      <c r="C41" s="132">
        <v>12.688362884444231</v>
      </c>
      <c r="D41" s="126">
        <v>0.35136288444423103</v>
      </c>
      <c r="E41" s="186">
        <v>1.04</v>
      </c>
      <c r="F41" s="133">
        <v>11.037000000000001</v>
      </c>
      <c r="G41" s="72"/>
      <c r="H41" s="71"/>
      <c r="I41" s="72">
        <v>0.26</v>
      </c>
    </row>
    <row r="42" spans="1:9" ht="15" thickBot="1">
      <c r="A42" s="15" t="s">
        <v>62</v>
      </c>
      <c r="B42" s="43">
        <v>10</v>
      </c>
      <c r="C42" s="132">
        <v>78</v>
      </c>
      <c r="D42" s="126"/>
      <c r="E42" s="185">
        <v>10.9</v>
      </c>
      <c r="F42" s="133">
        <v>67.099999999999994</v>
      </c>
      <c r="G42" s="72"/>
      <c r="H42" s="71"/>
      <c r="I42" s="72"/>
    </row>
    <row r="43" spans="1:9" ht="15" thickBot="1">
      <c r="A43" s="15" t="s">
        <v>63</v>
      </c>
      <c r="B43" s="127">
        <v>1</v>
      </c>
      <c r="C43" s="70">
        <v>1020.1800000000001</v>
      </c>
      <c r="D43" s="184">
        <v>1.3</v>
      </c>
      <c r="E43" s="185">
        <v>19.54</v>
      </c>
      <c r="F43" s="71">
        <v>999.34</v>
      </c>
      <c r="G43" s="72"/>
      <c r="H43" s="71"/>
      <c r="I43" s="72"/>
    </row>
    <row r="44" spans="1:9" ht="15" thickBot="1">
      <c r="A44" s="15" t="s">
        <v>64</v>
      </c>
      <c r="B44" s="43">
        <v>20</v>
      </c>
      <c r="C44" s="70">
        <v>6322.5974999999999</v>
      </c>
      <c r="D44" s="126"/>
      <c r="E44" s="72">
        <v>141</v>
      </c>
      <c r="F44" s="71">
        <v>4513.5974999999999</v>
      </c>
      <c r="G44" s="72"/>
      <c r="H44" s="71"/>
      <c r="I44" s="72">
        <v>1668</v>
      </c>
    </row>
    <row r="45" spans="1:9" ht="15" thickBot="1">
      <c r="A45" s="15" t="s">
        <v>113</v>
      </c>
      <c r="B45" s="43">
        <v>50000</v>
      </c>
      <c r="C45" s="70">
        <v>33847145.632124402</v>
      </c>
      <c r="D45" s="126"/>
      <c r="E45" s="72">
        <v>199000</v>
      </c>
      <c r="F45" s="71">
        <v>18441921.80373</v>
      </c>
      <c r="G45" s="72"/>
      <c r="H45" s="71">
        <v>10381630.8283944</v>
      </c>
      <c r="I45" s="72">
        <v>4824593</v>
      </c>
    </row>
    <row r="46" spans="1:9" ht="15" thickBot="1">
      <c r="A46" s="15" t="s">
        <v>114</v>
      </c>
      <c r="B46" s="127">
        <v>1</v>
      </c>
      <c r="C46" s="70">
        <v>3569.56</v>
      </c>
      <c r="D46" s="126"/>
      <c r="E46" s="72"/>
      <c r="F46" s="71">
        <v>3569.56</v>
      </c>
      <c r="G46" s="72"/>
      <c r="H46" s="71"/>
      <c r="I46" s="72"/>
    </row>
    <row r="47" spans="1:9" ht="15" thickBot="1">
      <c r="A47" s="15" t="s">
        <v>115</v>
      </c>
      <c r="B47" s="127">
        <v>1</v>
      </c>
      <c r="C47" s="70">
        <v>567.53</v>
      </c>
      <c r="D47" s="126"/>
      <c r="E47" s="72"/>
      <c r="F47" s="71">
        <v>567.53</v>
      </c>
      <c r="G47" s="72"/>
      <c r="H47" s="71"/>
      <c r="I47" s="72"/>
    </row>
    <row r="48" spans="1:9" ht="15" thickBot="1">
      <c r="A48" s="15" t="s">
        <v>116</v>
      </c>
      <c r="B48" s="127">
        <v>1</v>
      </c>
      <c r="C48" s="70">
        <v>2403</v>
      </c>
      <c r="D48" s="126"/>
      <c r="E48" s="72"/>
      <c r="F48" s="71">
        <v>2403</v>
      </c>
      <c r="G48" s="72"/>
      <c r="H48" s="71"/>
      <c r="I48" s="72"/>
    </row>
    <row r="49" spans="1:9" ht="15" thickBot="1">
      <c r="A49" s="15" t="s">
        <v>117</v>
      </c>
      <c r="B49" s="127">
        <v>1</v>
      </c>
      <c r="C49" s="179">
        <v>4.9400000000000004</v>
      </c>
      <c r="D49" s="126"/>
      <c r="E49" s="72"/>
      <c r="F49" s="187">
        <v>4.9400000000000004</v>
      </c>
      <c r="G49" s="72"/>
      <c r="H49" s="71"/>
      <c r="I49" s="72"/>
    </row>
    <row r="50" spans="1:9" ht="15" thickBot="1">
      <c r="A50" s="15" t="s">
        <v>118</v>
      </c>
      <c r="B50" s="127">
        <v>1</v>
      </c>
      <c r="C50" s="179">
        <v>4.9400000000000004</v>
      </c>
      <c r="D50" s="126"/>
      <c r="E50" s="72"/>
      <c r="F50" s="187">
        <v>4.9400000000000004</v>
      </c>
      <c r="G50" s="72"/>
      <c r="H50" s="71"/>
      <c r="I50" s="72"/>
    </row>
    <row r="51" spans="1:9" ht="15" thickBot="1">
      <c r="A51" s="15" t="s">
        <v>119</v>
      </c>
      <c r="B51" s="127">
        <v>5</v>
      </c>
      <c r="C51" s="179">
        <v>6.43</v>
      </c>
      <c r="D51" s="126"/>
      <c r="E51" s="72"/>
      <c r="F51" s="187">
        <v>6.43</v>
      </c>
      <c r="G51" s="72"/>
      <c r="H51" s="71"/>
      <c r="I51" s="72"/>
    </row>
    <row r="52" spans="1:9" ht="15" thickBot="1">
      <c r="A52" s="15" t="s">
        <v>120</v>
      </c>
      <c r="B52" s="129">
        <v>1E-3</v>
      </c>
      <c r="C52" s="179">
        <v>3.4569999999999999</v>
      </c>
      <c r="D52" s="126"/>
      <c r="E52" s="72"/>
      <c r="F52" s="187">
        <v>3.4569999999999999</v>
      </c>
      <c r="G52" s="72"/>
      <c r="H52" s="71"/>
      <c r="I52" s="72"/>
    </row>
    <row r="53" spans="1:9" ht="15" thickBot="1">
      <c r="A53" s="15" t="s">
        <v>72</v>
      </c>
      <c r="B53" s="43">
        <v>20</v>
      </c>
      <c r="C53" s="70">
        <v>3083.32775121236</v>
      </c>
      <c r="D53" s="126">
        <v>1746.10775121236</v>
      </c>
      <c r="E53" s="72">
        <v>1213</v>
      </c>
      <c r="F53" s="71">
        <v>102.2</v>
      </c>
      <c r="G53" s="72"/>
      <c r="H53" s="71"/>
      <c r="I53" s="185">
        <v>22.02</v>
      </c>
    </row>
    <row r="54" spans="1:9" ht="15" thickBot="1">
      <c r="A54" s="15" t="s">
        <v>121</v>
      </c>
      <c r="B54" s="43">
        <v>5000</v>
      </c>
      <c r="C54" s="70">
        <v>4679183.9535571998</v>
      </c>
      <c r="D54" s="126"/>
      <c r="E54" s="72">
        <v>36556</v>
      </c>
      <c r="F54" s="71">
        <v>2055060</v>
      </c>
      <c r="G54" s="72"/>
      <c r="H54" s="71">
        <v>1559322.9535572</v>
      </c>
      <c r="I54" s="72">
        <v>1028245</v>
      </c>
    </row>
    <row r="55" spans="1:9" ht="15" thickBot="1">
      <c r="A55" s="15" t="s">
        <v>122</v>
      </c>
      <c r="B55" s="129">
        <v>1E-3</v>
      </c>
      <c r="C55" s="181">
        <v>0.65190000000000003</v>
      </c>
      <c r="D55" s="126"/>
      <c r="E55" s="72"/>
      <c r="F55" s="139">
        <v>0.65190000000000003</v>
      </c>
      <c r="G55" s="72"/>
      <c r="H55" s="71"/>
      <c r="I55" s="72"/>
    </row>
    <row r="56" spans="1:9" ht="15" thickBot="1">
      <c r="A56" s="15" t="s">
        <v>73</v>
      </c>
      <c r="B56" s="127">
        <v>1</v>
      </c>
      <c r="C56" s="132">
        <v>71.307000000000002</v>
      </c>
      <c r="D56" s="126"/>
      <c r="E56" s="186">
        <v>1.4</v>
      </c>
      <c r="F56" s="133">
        <v>69.906999999999996</v>
      </c>
      <c r="G56" s="72"/>
      <c r="H56" s="71"/>
      <c r="I56" s="72"/>
    </row>
    <row r="57" spans="1:9" ht="15" thickBot="1">
      <c r="A57" s="47" t="s">
        <v>78</v>
      </c>
      <c r="B57" s="43">
        <v>10</v>
      </c>
      <c r="C57" s="70">
        <v>339.53</v>
      </c>
      <c r="D57" s="126">
        <v>228.79</v>
      </c>
      <c r="E57" s="72">
        <v>110.74</v>
      </c>
      <c r="F57" s="71"/>
      <c r="G57" s="72"/>
      <c r="H57" s="71"/>
      <c r="I57" s="72"/>
    </row>
    <row r="58" spans="1:9" ht="15" thickBot="1">
      <c r="A58" s="47" t="s">
        <v>123</v>
      </c>
      <c r="B58" s="43">
        <v>50000</v>
      </c>
      <c r="C58" s="70">
        <v>74508744.495963901</v>
      </c>
      <c r="D58" s="126">
        <v>53419.199999999997</v>
      </c>
      <c r="E58" s="72">
        <v>1311590.8400000001</v>
      </c>
      <c r="F58" s="71">
        <v>10128800</v>
      </c>
      <c r="G58" s="72">
        <v>103926</v>
      </c>
      <c r="H58" s="71">
        <v>40017429.455963902</v>
      </c>
      <c r="I58" s="72">
        <v>22893579</v>
      </c>
    </row>
    <row r="59" spans="1:9" ht="15" thickBot="1">
      <c r="A59" s="47" t="s">
        <v>124</v>
      </c>
      <c r="B59" s="128">
        <v>5.0000000000000001E-3</v>
      </c>
      <c r="C59" s="179">
        <v>1.3165</v>
      </c>
      <c r="D59" s="126"/>
      <c r="E59" s="72"/>
      <c r="F59" s="187">
        <v>1.3165</v>
      </c>
      <c r="G59" s="72"/>
      <c r="H59" s="71"/>
      <c r="I59" s="72"/>
    </row>
    <row r="60" spans="1:9" ht="15" thickBot="1">
      <c r="A60" s="47" t="s">
        <v>125</v>
      </c>
      <c r="B60" s="128">
        <v>0.01</v>
      </c>
      <c r="C60" s="179">
        <v>9.94</v>
      </c>
      <c r="D60" s="126"/>
      <c r="E60" s="72"/>
      <c r="F60" s="187">
        <v>9.94</v>
      </c>
      <c r="G60" s="72"/>
      <c r="H60" s="71"/>
      <c r="I60" s="72"/>
    </row>
    <row r="61" spans="1:9" ht="15" thickBot="1">
      <c r="A61" s="47" t="s">
        <v>126</v>
      </c>
      <c r="B61" s="129">
        <v>1E-3</v>
      </c>
      <c r="C61" s="161">
        <v>2.76E-2</v>
      </c>
      <c r="D61" s="126"/>
      <c r="E61" s="136"/>
      <c r="F61" s="182">
        <v>2.76E-2</v>
      </c>
      <c r="G61" s="136"/>
      <c r="H61" s="71"/>
      <c r="I61" s="136"/>
    </row>
    <row r="62" spans="1:9" ht="15" thickBot="1">
      <c r="A62" s="47" t="s">
        <v>127</v>
      </c>
      <c r="B62" s="127">
        <v>0.1</v>
      </c>
      <c r="C62" s="181">
        <v>0.77229999999999999</v>
      </c>
      <c r="D62" s="126"/>
      <c r="E62" s="72"/>
      <c r="F62" s="159">
        <v>0.77229999999999999</v>
      </c>
      <c r="G62" s="72"/>
      <c r="H62" s="71"/>
      <c r="I62" s="72"/>
    </row>
    <row r="63" spans="1:9" ht="15" thickBot="1">
      <c r="A63" s="47" t="s">
        <v>79</v>
      </c>
      <c r="B63" s="43">
        <v>10</v>
      </c>
      <c r="C63" s="70">
        <v>128.42160000000001</v>
      </c>
      <c r="D63" s="183">
        <v>75.45</v>
      </c>
      <c r="E63" s="185">
        <v>25.41</v>
      </c>
      <c r="F63" s="133">
        <v>27.561599999999999</v>
      </c>
      <c r="G63" s="72"/>
      <c r="H63" s="71"/>
      <c r="I63" s="72"/>
    </row>
    <row r="64" spans="1:9" ht="15" thickBot="1">
      <c r="A64" s="47" t="s">
        <v>128</v>
      </c>
      <c r="B64" s="43">
        <v>100</v>
      </c>
      <c r="C64" s="70">
        <v>64677.963276320399</v>
      </c>
      <c r="D64" s="126">
        <v>256.48</v>
      </c>
      <c r="E64" s="72">
        <v>582.94000000000005</v>
      </c>
      <c r="F64" s="71">
        <v>25595</v>
      </c>
      <c r="G64" s="72"/>
      <c r="H64" s="71">
        <v>31981.543276320401</v>
      </c>
      <c r="I64" s="72">
        <v>6262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79998168889431442"/>
  </sheetPr>
  <dimension ref="A1:O65"/>
  <sheetViews>
    <sheetView workbookViewId="0">
      <selection activeCell="T17" sqref="T17"/>
    </sheetView>
  </sheetViews>
  <sheetFormatPr defaultRowHeight="14.45"/>
  <cols>
    <col min="1" max="1" width="38.85546875" customWidth="1"/>
    <col min="15" max="15" width="16.140625" customWidth="1"/>
  </cols>
  <sheetData>
    <row r="1" spans="1:15">
      <c r="A1" s="11" t="s">
        <v>129</v>
      </c>
    </row>
    <row r="2" spans="1:15" ht="15" thickBot="1"/>
    <row r="3" spans="1:15" ht="51" customHeight="1" thickBot="1">
      <c r="A3" s="235" t="s">
        <v>81</v>
      </c>
      <c r="B3" s="237" t="s">
        <v>82</v>
      </c>
      <c r="C3" s="231" t="s">
        <v>25</v>
      </c>
      <c r="D3" s="232"/>
      <c r="E3" s="233" t="s">
        <v>28</v>
      </c>
      <c r="F3" s="234"/>
      <c r="G3" s="231" t="s">
        <v>29</v>
      </c>
      <c r="H3" s="232"/>
      <c r="I3" s="233" t="s">
        <v>30</v>
      </c>
      <c r="J3" s="234"/>
      <c r="K3" s="231" t="s">
        <v>31</v>
      </c>
      <c r="L3" s="232"/>
      <c r="M3" s="231" t="s">
        <v>130</v>
      </c>
      <c r="N3" s="232"/>
    </row>
    <row r="4" spans="1:15" ht="15" thickBot="1">
      <c r="A4" s="236"/>
      <c r="B4" s="238"/>
      <c r="C4" s="13" t="s">
        <v>83</v>
      </c>
      <c r="D4" s="13" t="s">
        <v>84</v>
      </c>
      <c r="E4" s="14" t="s">
        <v>83</v>
      </c>
      <c r="F4" s="13" t="s">
        <v>84</v>
      </c>
      <c r="G4" s="13" t="s">
        <v>83</v>
      </c>
      <c r="H4" s="13" t="s">
        <v>84</v>
      </c>
      <c r="I4" s="14" t="s">
        <v>83</v>
      </c>
      <c r="J4" s="13" t="s">
        <v>84</v>
      </c>
      <c r="K4" s="13" t="s">
        <v>83</v>
      </c>
      <c r="L4" s="13" t="s">
        <v>84</v>
      </c>
      <c r="M4" s="14" t="s">
        <v>83</v>
      </c>
      <c r="N4" s="13" t="s">
        <v>84</v>
      </c>
    </row>
    <row r="5" spans="1:15" ht="15" thickBot="1">
      <c r="A5" s="15" t="s">
        <v>87</v>
      </c>
      <c r="B5" s="16">
        <v>1</v>
      </c>
      <c r="C5" s="17"/>
      <c r="D5" s="150"/>
      <c r="E5" s="19"/>
      <c r="F5" s="151"/>
      <c r="G5" s="17">
        <v>1</v>
      </c>
      <c r="H5" s="18">
        <v>1</v>
      </c>
      <c r="I5" s="140"/>
      <c r="J5" s="140"/>
      <c r="K5" s="141"/>
      <c r="L5" s="152"/>
      <c r="M5" s="19"/>
      <c r="N5" s="20"/>
      <c r="O5" s="227"/>
    </row>
    <row r="6" spans="1:15" ht="15" thickBot="1">
      <c r="A6" s="15" t="s">
        <v>34</v>
      </c>
      <c r="B6" s="16">
        <v>78</v>
      </c>
      <c r="C6" s="17">
        <v>1</v>
      </c>
      <c r="D6" s="223">
        <v>1.9000000000000001E-4</v>
      </c>
      <c r="E6" s="19">
        <v>2</v>
      </c>
      <c r="F6" s="225">
        <v>1.0000000000000001E-5</v>
      </c>
      <c r="G6" s="17">
        <v>73</v>
      </c>
      <c r="H6" s="150">
        <v>0.81879000000000002</v>
      </c>
      <c r="I6" s="140"/>
      <c r="J6" s="140"/>
      <c r="K6" s="141"/>
      <c r="L6" s="152"/>
      <c r="M6" s="140">
        <v>2</v>
      </c>
      <c r="N6" s="154">
        <v>0.18099999999999999</v>
      </c>
      <c r="O6" s="227"/>
    </row>
    <row r="7" spans="1:15" ht="15" thickBot="1">
      <c r="A7" s="15" t="s">
        <v>88</v>
      </c>
      <c r="B7" s="16">
        <v>54</v>
      </c>
      <c r="C7" s="17"/>
      <c r="D7" s="150"/>
      <c r="E7" s="19">
        <v>1</v>
      </c>
      <c r="F7" s="224">
        <v>1.1639999999999999E-2</v>
      </c>
      <c r="G7" s="17">
        <v>53</v>
      </c>
      <c r="H7" s="150">
        <v>0.98836000000000002</v>
      </c>
      <c r="I7" s="140"/>
      <c r="J7" s="140"/>
      <c r="K7" s="141"/>
      <c r="L7" s="152"/>
      <c r="M7" s="140"/>
      <c r="N7" s="140"/>
      <c r="O7" s="227"/>
    </row>
    <row r="8" spans="1:15" ht="15" thickBot="1">
      <c r="A8" s="15" t="s">
        <v>36</v>
      </c>
      <c r="B8" s="16">
        <v>26</v>
      </c>
      <c r="C8" s="141">
        <v>2</v>
      </c>
      <c r="D8" s="223">
        <v>4.3659999999999997E-2</v>
      </c>
      <c r="E8" s="140">
        <v>1</v>
      </c>
      <c r="F8" s="224">
        <v>3.8150000000000003E-2</v>
      </c>
      <c r="G8" s="17">
        <v>23</v>
      </c>
      <c r="H8" s="150">
        <v>0.91818999999999995</v>
      </c>
      <c r="I8" s="140"/>
      <c r="J8" s="140"/>
      <c r="K8" s="141"/>
      <c r="L8" s="152"/>
      <c r="M8" s="140"/>
      <c r="N8" s="140"/>
      <c r="O8" s="227"/>
    </row>
    <row r="9" spans="1:15" ht="15" thickBot="1">
      <c r="A9" s="15" t="s">
        <v>89</v>
      </c>
      <c r="B9" s="16">
        <v>71</v>
      </c>
      <c r="C9" s="141"/>
      <c r="D9" s="150"/>
      <c r="E9" s="140"/>
      <c r="F9" s="151"/>
      <c r="G9" s="141">
        <v>71</v>
      </c>
      <c r="H9" s="18">
        <v>1</v>
      </c>
      <c r="I9" s="140"/>
      <c r="J9" s="140"/>
      <c r="K9" s="17"/>
      <c r="L9" s="150"/>
      <c r="M9" s="140"/>
      <c r="N9" s="140"/>
      <c r="O9" s="227"/>
    </row>
    <row r="10" spans="1:15" ht="15" thickBot="1">
      <c r="A10" s="15" t="s">
        <v>90</v>
      </c>
      <c r="B10" s="16">
        <v>74</v>
      </c>
      <c r="C10" s="17"/>
      <c r="D10" s="150"/>
      <c r="E10" s="19"/>
      <c r="F10" s="151"/>
      <c r="G10" s="141"/>
      <c r="H10" s="141"/>
      <c r="I10" s="140"/>
      <c r="J10" s="140"/>
      <c r="K10" s="141">
        <v>74</v>
      </c>
      <c r="L10" s="153">
        <v>1</v>
      </c>
      <c r="M10" s="140"/>
      <c r="N10" s="140"/>
      <c r="O10" s="227"/>
    </row>
    <row r="11" spans="1:15" ht="15" thickBot="1">
      <c r="A11" s="15" t="s">
        <v>37</v>
      </c>
      <c r="B11" s="16">
        <v>4</v>
      </c>
      <c r="C11" s="141">
        <v>2</v>
      </c>
      <c r="D11" s="150">
        <v>0.52103999999999995</v>
      </c>
      <c r="E11" s="140">
        <v>2</v>
      </c>
      <c r="F11" s="151">
        <v>0.47896</v>
      </c>
      <c r="G11" s="17"/>
      <c r="H11" s="18"/>
      <c r="I11" s="140"/>
      <c r="J11" s="140"/>
      <c r="K11" s="141"/>
      <c r="L11" s="152"/>
      <c r="M11" s="140"/>
      <c r="N11" s="140"/>
      <c r="O11" s="227"/>
    </row>
    <row r="12" spans="1:15" ht="15" thickBot="1">
      <c r="A12" s="15" t="s">
        <v>91</v>
      </c>
      <c r="B12" s="16">
        <v>26</v>
      </c>
      <c r="C12" s="141"/>
      <c r="D12" s="150"/>
      <c r="E12" s="140">
        <v>1</v>
      </c>
      <c r="F12" s="224">
        <v>1.8089999999999998E-2</v>
      </c>
      <c r="G12" s="17">
        <v>25</v>
      </c>
      <c r="H12" s="150">
        <v>0.98190999999999995</v>
      </c>
      <c r="I12" s="140"/>
      <c r="J12" s="140"/>
      <c r="K12" s="141"/>
      <c r="L12" s="152"/>
      <c r="M12" s="140"/>
      <c r="N12" s="140"/>
      <c r="O12" s="227"/>
    </row>
    <row r="13" spans="1:15" ht="15" thickBot="1">
      <c r="A13" s="15" t="s">
        <v>92</v>
      </c>
      <c r="B13" s="16">
        <v>1</v>
      </c>
      <c r="C13" s="141"/>
      <c r="D13" s="150"/>
      <c r="E13" s="140"/>
      <c r="F13" s="151"/>
      <c r="G13" s="17">
        <v>1</v>
      </c>
      <c r="H13" s="18">
        <v>1</v>
      </c>
      <c r="I13" s="140"/>
      <c r="J13" s="140"/>
      <c r="K13" s="141"/>
      <c r="L13" s="152"/>
      <c r="M13" s="140"/>
      <c r="N13" s="140"/>
      <c r="O13" s="227"/>
    </row>
    <row r="14" spans="1:15" ht="15" thickBot="1">
      <c r="A14" s="15" t="s">
        <v>93</v>
      </c>
      <c r="B14" s="16">
        <v>3</v>
      </c>
      <c r="C14" s="17"/>
      <c r="D14" s="150"/>
      <c r="E14" s="19"/>
      <c r="F14" s="151"/>
      <c r="G14" s="17">
        <v>3</v>
      </c>
      <c r="H14" s="18">
        <v>1</v>
      </c>
      <c r="I14" s="140"/>
      <c r="J14" s="140"/>
      <c r="K14" s="141"/>
      <c r="L14" s="152"/>
      <c r="M14" s="19"/>
      <c r="N14" s="20"/>
      <c r="O14" s="227"/>
    </row>
    <row r="15" spans="1:15" ht="15" thickBot="1">
      <c r="A15" s="15" t="s">
        <v>39</v>
      </c>
      <c r="B15" s="16">
        <v>17</v>
      </c>
      <c r="C15" s="141">
        <v>1</v>
      </c>
      <c r="D15" s="223">
        <v>3.159E-2</v>
      </c>
      <c r="E15" s="19">
        <v>1</v>
      </c>
      <c r="F15" s="224">
        <v>4.0629999999999999E-2</v>
      </c>
      <c r="G15" s="17">
        <v>13</v>
      </c>
      <c r="H15" s="150">
        <v>0.42125000000000001</v>
      </c>
      <c r="I15" s="140"/>
      <c r="J15" s="140"/>
      <c r="K15" s="141"/>
      <c r="L15" s="152"/>
      <c r="M15" s="140">
        <v>2</v>
      </c>
      <c r="N15" s="154">
        <v>0.50653000000000004</v>
      </c>
      <c r="O15" s="227"/>
    </row>
    <row r="16" spans="1:15" ht="15" thickBot="1">
      <c r="A16" s="15" t="s">
        <v>94</v>
      </c>
      <c r="B16" s="16">
        <v>12</v>
      </c>
      <c r="C16" s="141">
        <v>1</v>
      </c>
      <c r="D16" s="223">
        <v>8.0159999999999995E-2</v>
      </c>
      <c r="E16" s="19">
        <v>1</v>
      </c>
      <c r="F16" s="151">
        <v>6.7080000000000001E-2</v>
      </c>
      <c r="G16" s="17">
        <v>10</v>
      </c>
      <c r="H16" s="150">
        <v>0.85275999999999996</v>
      </c>
      <c r="I16" s="140"/>
      <c r="J16" s="140"/>
      <c r="K16" s="141"/>
      <c r="L16" s="152"/>
      <c r="M16" s="140"/>
      <c r="N16" s="154"/>
      <c r="O16" s="227"/>
    </row>
    <row r="17" spans="1:15" ht="15" thickBot="1">
      <c r="A17" s="15" t="s">
        <v>95</v>
      </c>
      <c r="B17" s="16">
        <v>4</v>
      </c>
      <c r="C17" s="141"/>
      <c r="D17" s="150"/>
      <c r="E17" s="19"/>
      <c r="F17" s="151"/>
      <c r="G17" s="17">
        <v>4</v>
      </c>
      <c r="H17" s="18">
        <v>1</v>
      </c>
      <c r="I17" s="140"/>
      <c r="J17" s="140"/>
      <c r="K17" s="141"/>
      <c r="L17" s="152"/>
      <c r="M17" s="19"/>
      <c r="N17" s="151"/>
      <c r="O17" s="227"/>
    </row>
    <row r="18" spans="1:15" ht="15" thickBot="1">
      <c r="A18" s="15" t="s">
        <v>45</v>
      </c>
      <c r="B18" s="16">
        <v>8</v>
      </c>
      <c r="C18" s="17"/>
      <c r="D18" s="150"/>
      <c r="E18" s="19">
        <v>1</v>
      </c>
      <c r="F18" s="151">
        <v>0.11999</v>
      </c>
      <c r="G18" s="17">
        <v>6</v>
      </c>
      <c r="H18" s="150">
        <v>0.68208000000000002</v>
      </c>
      <c r="I18" s="140"/>
      <c r="J18" s="140"/>
      <c r="K18" s="17"/>
      <c r="L18" s="150"/>
      <c r="M18" s="19">
        <v>1</v>
      </c>
      <c r="N18" s="151">
        <v>0.19792999999999999</v>
      </c>
      <c r="O18" s="227"/>
    </row>
    <row r="19" spans="1:15" ht="15" thickBot="1">
      <c r="A19" s="15" t="s">
        <v>46</v>
      </c>
      <c r="B19" s="16">
        <v>83</v>
      </c>
      <c r="C19" s="141">
        <v>1</v>
      </c>
      <c r="D19" s="223">
        <v>2.1900000000000001E-3</v>
      </c>
      <c r="E19" s="19">
        <v>1</v>
      </c>
      <c r="F19" s="224">
        <v>2.6900000000000001E-3</v>
      </c>
      <c r="G19" s="17">
        <v>56</v>
      </c>
      <c r="H19" s="150">
        <v>0.20444999999999999</v>
      </c>
      <c r="I19" s="140"/>
      <c r="J19" s="140"/>
      <c r="K19" s="141">
        <v>23</v>
      </c>
      <c r="L19" s="152">
        <v>0.65885000000000005</v>
      </c>
      <c r="M19" s="140">
        <v>2</v>
      </c>
      <c r="N19" s="154">
        <v>0.13181999999999999</v>
      </c>
      <c r="O19" s="227"/>
    </row>
    <row r="20" spans="1:15" ht="15" thickBot="1">
      <c r="A20" s="15" t="s">
        <v>96</v>
      </c>
      <c r="B20" s="16">
        <v>9</v>
      </c>
      <c r="C20" s="141"/>
      <c r="D20" s="150"/>
      <c r="E20" s="140">
        <v>1</v>
      </c>
      <c r="F20" s="151">
        <v>0.11759</v>
      </c>
      <c r="G20" s="17">
        <v>8</v>
      </c>
      <c r="H20" s="150">
        <v>0.88241000000000003</v>
      </c>
      <c r="I20" s="140"/>
      <c r="J20" s="140"/>
      <c r="K20" s="141"/>
      <c r="L20" s="152"/>
      <c r="M20" s="140"/>
      <c r="N20" s="154"/>
      <c r="O20" s="227"/>
    </row>
    <row r="21" spans="1:15" ht="15" thickBot="1">
      <c r="A21" s="15" t="s">
        <v>97</v>
      </c>
      <c r="B21" s="16">
        <v>14</v>
      </c>
      <c r="C21" s="141"/>
      <c r="D21" s="150"/>
      <c r="E21" s="140"/>
      <c r="F21" s="151"/>
      <c r="G21" s="141">
        <v>14</v>
      </c>
      <c r="H21" s="18">
        <v>1</v>
      </c>
      <c r="I21" s="140"/>
      <c r="J21" s="140"/>
      <c r="K21" s="17"/>
      <c r="L21" s="150"/>
      <c r="M21" s="140"/>
      <c r="N21" s="140"/>
      <c r="O21" s="227"/>
    </row>
    <row r="22" spans="1:15" ht="15" thickBot="1">
      <c r="A22" s="15" t="s">
        <v>98</v>
      </c>
      <c r="B22" s="16">
        <v>27</v>
      </c>
      <c r="C22" s="141"/>
      <c r="D22" s="150"/>
      <c r="E22" s="140"/>
      <c r="F22" s="151"/>
      <c r="G22" s="17"/>
      <c r="H22" s="18"/>
      <c r="I22" s="140"/>
      <c r="J22" s="140"/>
      <c r="K22" s="141">
        <v>27</v>
      </c>
      <c r="L22" s="153">
        <v>1</v>
      </c>
      <c r="M22" s="140"/>
      <c r="N22" s="140"/>
      <c r="O22" s="227"/>
    </row>
    <row r="23" spans="1:15" ht="15" thickBot="1">
      <c r="A23" s="15" t="s">
        <v>99</v>
      </c>
      <c r="B23" s="16">
        <v>73</v>
      </c>
      <c r="C23" s="141"/>
      <c r="D23" s="150"/>
      <c r="E23" s="140"/>
      <c r="F23" s="151"/>
      <c r="G23" s="17">
        <v>73</v>
      </c>
      <c r="H23" s="18">
        <v>1</v>
      </c>
      <c r="I23" s="140"/>
      <c r="J23" s="140"/>
      <c r="K23" s="141"/>
      <c r="L23" s="152"/>
      <c r="M23" s="140"/>
      <c r="N23" s="140"/>
      <c r="O23" s="227"/>
    </row>
    <row r="24" spans="1:15" ht="15" thickBot="1">
      <c r="A24" s="15" t="s">
        <v>100</v>
      </c>
      <c r="B24" s="16">
        <v>13</v>
      </c>
      <c r="C24" s="141"/>
      <c r="D24" s="150"/>
      <c r="E24" s="140"/>
      <c r="F24" s="151"/>
      <c r="G24" s="17">
        <v>13</v>
      </c>
      <c r="H24" s="18">
        <v>1</v>
      </c>
      <c r="I24" s="140"/>
      <c r="J24" s="140"/>
      <c r="K24" s="141"/>
      <c r="L24" s="152"/>
      <c r="M24" s="140"/>
      <c r="N24" s="140"/>
      <c r="O24" s="227"/>
    </row>
    <row r="25" spans="1:15" ht="15" thickBot="1">
      <c r="A25" s="15" t="s">
        <v>101</v>
      </c>
      <c r="B25" s="16">
        <v>1</v>
      </c>
      <c r="C25" s="141"/>
      <c r="D25" s="150"/>
      <c r="E25" s="140"/>
      <c r="F25" s="151"/>
      <c r="G25" s="17">
        <v>1</v>
      </c>
      <c r="H25" s="18">
        <v>1</v>
      </c>
      <c r="I25" s="140"/>
      <c r="J25" s="140"/>
      <c r="K25" s="141"/>
      <c r="L25" s="152"/>
      <c r="M25" s="140"/>
      <c r="N25" s="140"/>
      <c r="O25" s="227"/>
    </row>
    <row r="26" spans="1:15" ht="15" thickBot="1">
      <c r="A26" s="15" t="s">
        <v>102</v>
      </c>
      <c r="B26" s="16">
        <v>1</v>
      </c>
      <c r="C26" s="141"/>
      <c r="D26" s="150"/>
      <c r="E26" s="140"/>
      <c r="F26" s="151"/>
      <c r="G26" s="17">
        <v>1</v>
      </c>
      <c r="H26" s="18">
        <v>1</v>
      </c>
      <c r="I26" s="140"/>
      <c r="J26" s="140"/>
      <c r="K26" s="141"/>
      <c r="L26" s="152"/>
      <c r="M26" s="140"/>
      <c r="N26" s="140"/>
      <c r="O26" s="227"/>
    </row>
    <row r="27" spans="1:15" ht="15" thickBot="1">
      <c r="A27" s="15" t="s">
        <v>47</v>
      </c>
      <c r="B27" s="16">
        <v>3</v>
      </c>
      <c r="C27" s="141"/>
      <c r="D27" s="150"/>
      <c r="E27" s="140"/>
      <c r="F27" s="151"/>
      <c r="G27" s="141">
        <v>3</v>
      </c>
      <c r="H27" s="18">
        <v>1</v>
      </c>
      <c r="I27" s="140"/>
      <c r="J27" s="140"/>
      <c r="K27" s="17"/>
      <c r="L27" s="150"/>
      <c r="M27" s="140"/>
      <c r="N27" s="140"/>
      <c r="O27" s="227"/>
    </row>
    <row r="28" spans="1:15" ht="15" thickBot="1">
      <c r="A28" s="15" t="s">
        <v>48</v>
      </c>
      <c r="B28" s="16">
        <v>3</v>
      </c>
      <c r="C28" s="17"/>
      <c r="D28" s="150"/>
      <c r="E28" s="140"/>
      <c r="F28" s="151"/>
      <c r="G28" s="141">
        <v>3</v>
      </c>
      <c r="H28" s="18">
        <v>1</v>
      </c>
      <c r="I28" s="140"/>
      <c r="J28" s="140"/>
      <c r="K28" s="141"/>
      <c r="L28" s="152"/>
      <c r="M28" s="140"/>
      <c r="N28" s="140"/>
      <c r="O28" s="227"/>
    </row>
    <row r="29" spans="1:15" ht="15" thickBot="1">
      <c r="A29" s="15" t="s">
        <v>103</v>
      </c>
      <c r="B29" s="16">
        <v>26</v>
      </c>
      <c r="C29" s="141"/>
      <c r="D29" s="150"/>
      <c r="E29" s="19"/>
      <c r="F29" s="151"/>
      <c r="G29" s="17">
        <v>26</v>
      </c>
      <c r="H29" s="18">
        <v>1</v>
      </c>
      <c r="I29" s="140"/>
      <c r="J29" s="140"/>
      <c r="K29" s="141"/>
      <c r="L29" s="152"/>
      <c r="M29" s="140"/>
      <c r="N29" s="140"/>
      <c r="O29" s="227"/>
    </row>
    <row r="30" spans="1:15" ht="15" thickBot="1">
      <c r="A30" s="15" t="s">
        <v>104</v>
      </c>
      <c r="B30" s="16">
        <v>107</v>
      </c>
      <c r="C30" s="141"/>
      <c r="D30" s="150"/>
      <c r="E30" s="19"/>
      <c r="F30" s="151"/>
      <c r="G30" s="17"/>
      <c r="H30" s="18"/>
      <c r="I30" s="140"/>
      <c r="J30" s="140"/>
      <c r="K30" s="141">
        <v>107</v>
      </c>
      <c r="L30" s="153">
        <v>1</v>
      </c>
      <c r="M30" s="140"/>
      <c r="N30" s="140"/>
      <c r="O30" s="227"/>
    </row>
    <row r="31" spans="1:15" ht="15" thickBot="1">
      <c r="A31" s="15" t="s">
        <v>105</v>
      </c>
      <c r="B31" s="16">
        <v>1</v>
      </c>
      <c r="C31" s="141"/>
      <c r="D31" s="150"/>
      <c r="E31" s="140"/>
      <c r="F31" s="151"/>
      <c r="G31" s="17">
        <v>1</v>
      </c>
      <c r="H31" s="18">
        <v>1</v>
      </c>
      <c r="I31" s="140"/>
      <c r="J31" s="140"/>
      <c r="K31" s="141"/>
      <c r="L31" s="152"/>
      <c r="M31" s="140"/>
      <c r="N31" s="140"/>
      <c r="O31" s="227"/>
    </row>
    <row r="32" spans="1:15" ht="15" thickBot="1">
      <c r="A32" s="15" t="s">
        <v>49</v>
      </c>
      <c r="B32" s="16">
        <v>1</v>
      </c>
      <c r="C32" s="141">
        <v>1</v>
      </c>
      <c r="D32" s="18">
        <v>1</v>
      </c>
      <c r="E32" s="140"/>
      <c r="F32" s="151"/>
      <c r="G32" s="17"/>
      <c r="H32" s="18"/>
      <c r="I32" s="140"/>
      <c r="J32" s="140"/>
      <c r="K32" s="141"/>
      <c r="L32" s="152"/>
      <c r="M32" s="140"/>
      <c r="N32" s="140"/>
      <c r="O32" s="227"/>
    </row>
    <row r="33" spans="1:15" ht="15" thickBot="1">
      <c r="A33" s="15" t="s">
        <v>106</v>
      </c>
      <c r="B33" s="16">
        <v>22</v>
      </c>
      <c r="C33" s="17"/>
      <c r="D33" s="150"/>
      <c r="E33" s="140">
        <v>2</v>
      </c>
      <c r="F33" s="151">
        <v>0.28470000000000001</v>
      </c>
      <c r="G33" s="17">
        <v>20</v>
      </c>
      <c r="H33" s="150">
        <v>0.71530000000000005</v>
      </c>
      <c r="I33" s="140"/>
      <c r="J33" s="140"/>
      <c r="K33" s="141"/>
      <c r="L33" s="152"/>
      <c r="M33" s="140"/>
      <c r="N33" s="140"/>
      <c r="O33" s="227"/>
    </row>
    <row r="34" spans="1:15" ht="15" thickBot="1">
      <c r="A34" s="15" t="s">
        <v>107</v>
      </c>
      <c r="B34" s="16">
        <v>25</v>
      </c>
      <c r="C34" s="141"/>
      <c r="D34" s="150"/>
      <c r="E34" s="140"/>
      <c r="F34" s="151"/>
      <c r="G34" s="17">
        <v>25</v>
      </c>
      <c r="H34" s="18">
        <v>1</v>
      </c>
      <c r="I34" s="140"/>
      <c r="J34" s="140"/>
      <c r="K34" s="141"/>
      <c r="L34" s="152"/>
      <c r="M34" s="140"/>
      <c r="N34" s="140"/>
      <c r="O34" s="227"/>
    </row>
    <row r="35" spans="1:15" ht="15" thickBot="1">
      <c r="A35" s="15" t="s">
        <v>108</v>
      </c>
      <c r="B35" s="16">
        <v>24</v>
      </c>
      <c r="C35" s="141"/>
      <c r="D35" s="150"/>
      <c r="E35" s="140"/>
      <c r="F35" s="151"/>
      <c r="G35" s="17">
        <v>24</v>
      </c>
      <c r="H35" s="18">
        <v>1</v>
      </c>
      <c r="I35" s="140"/>
      <c r="J35" s="140"/>
      <c r="K35" s="141"/>
      <c r="L35" s="152"/>
      <c r="M35" s="140"/>
      <c r="N35" s="140"/>
      <c r="O35" s="227"/>
    </row>
    <row r="36" spans="1:15" ht="15" thickBot="1">
      <c r="A36" s="15" t="s">
        <v>109</v>
      </c>
      <c r="B36" s="16">
        <v>15</v>
      </c>
      <c r="C36" s="141"/>
      <c r="D36" s="150"/>
      <c r="E36" s="140"/>
      <c r="F36" s="151"/>
      <c r="G36" s="17">
        <v>15</v>
      </c>
      <c r="H36" s="18">
        <v>1</v>
      </c>
      <c r="I36" s="140"/>
      <c r="J36" s="140"/>
      <c r="K36" s="141"/>
      <c r="L36" s="152"/>
      <c r="M36" s="140"/>
      <c r="N36" s="140"/>
      <c r="O36" s="227"/>
    </row>
    <row r="37" spans="1:15" ht="15" thickBot="1">
      <c r="A37" s="15" t="s">
        <v>110</v>
      </c>
      <c r="B37" s="16">
        <v>53</v>
      </c>
      <c r="C37" s="141">
        <v>1</v>
      </c>
      <c r="D37" s="223">
        <v>4.1700000000000001E-3</v>
      </c>
      <c r="E37" s="140"/>
      <c r="F37" s="151"/>
      <c r="G37" s="141">
        <v>52</v>
      </c>
      <c r="H37" s="18">
        <v>0.99582999999999999</v>
      </c>
      <c r="I37" s="140"/>
      <c r="J37" s="140"/>
      <c r="K37" s="141"/>
      <c r="L37" s="152"/>
      <c r="M37" s="19"/>
      <c r="N37" s="20"/>
      <c r="O37" s="227"/>
    </row>
    <row r="38" spans="1:15" ht="15" thickBot="1">
      <c r="A38" s="15" t="s">
        <v>111</v>
      </c>
      <c r="B38" s="16">
        <v>7</v>
      </c>
      <c r="C38" s="17"/>
      <c r="D38" s="150"/>
      <c r="E38" s="19"/>
      <c r="F38" s="151"/>
      <c r="G38" s="17">
        <v>7</v>
      </c>
      <c r="H38" s="18">
        <v>1</v>
      </c>
      <c r="I38" s="140"/>
      <c r="J38" s="140"/>
      <c r="K38" s="141"/>
      <c r="L38" s="152"/>
      <c r="M38" s="19"/>
      <c r="N38" s="20"/>
      <c r="O38" s="227"/>
    </row>
    <row r="39" spans="1:15" ht="15" thickBot="1">
      <c r="A39" s="15" t="s">
        <v>56</v>
      </c>
      <c r="B39" s="16">
        <v>12</v>
      </c>
      <c r="C39" s="141"/>
      <c r="D39" s="150"/>
      <c r="E39" s="19"/>
      <c r="F39" s="151"/>
      <c r="G39" s="17">
        <v>12</v>
      </c>
      <c r="H39" s="18">
        <v>1</v>
      </c>
      <c r="I39" s="140"/>
      <c r="J39" s="140"/>
      <c r="K39" s="141"/>
      <c r="L39" s="152"/>
      <c r="M39" s="140"/>
      <c r="N39" s="140"/>
      <c r="O39" s="227"/>
    </row>
    <row r="40" spans="1:15" ht="15" thickBot="1">
      <c r="A40" s="15" t="s">
        <v>112</v>
      </c>
      <c r="B40" s="16">
        <v>5</v>
      </c>
      <c r="C40" s="17"/>
      <c r="D40" s="150"/>
      <c r="E40" s="19"/>
      <c r="F40" s="151"/>
      <c r="G40" s="17">
        <v>5</v>
      </c>
      <c r="H40" s="18">
        <v>1</v>
      </c>
      <c r="I40" s="140"/>
      <c r="J40" s="140"/>
      <c r="K40" s="141"/>
      <c r="L40" s="152"/>
      <c r="M40" s="140"/>
      <c r="N40" s="140"/>
      <c r="O40" s="227"/>
    </row>
    <row r="41" spans="1:15" ht="15" thickBot="1">
      <c r="A41" s="15" t="s">
        <v>57</v>
      </c>
      <c r="B41" s="16">
        <v>1</v>
      </c>
      <c r="C41" s="141"/>
      <c r="D41" s="150"/>
      <c r="E41" s="19"/>
      <c r="F41" s="151"/>
      <c r="G41" s="17"/>
      <c r="H41" s="18"/>
      <c r="I41" s="140"/>
      <c r="J41" s="140"/>
      <c r="K41" s="141"/>
      <c r="L41" s="152"/>
      <c r="M41" s="19">
        <v>1</v>
      </c>
      <c r="N41" s="20">
        <v>1</v>
      </c>
      <c r="O41" s="227"/>
    </row>
    <row r="42" spans="1:15" ht="15" thickBot="1">
      <c r="A42" s="15" t="s">
        <v>58</v>
      </c>
      <c r="B42" s="16">
        <v>37</v>
      </c>
      <c r="C42" s="141">
        <v>2</v>
      </c>
      <c r="D42" s="223">
        <v>2.7689999999999999E-2</v>
      </c>
      <c r="E42" s="19">
        <v>3</v>
      </c>
      <c r="F42" s="224">
        <v>8.1960000000000005E-2</v>
      </c>
      <c r="G42" s="17">
        <v>31</v>
      </c>
      <c r="H42" s="150">
        <v>0.86985000000000001</v>
      </c>
      <c r="I42" s="140"/>
      <c r="J42" s="140"/>
      <c r="K42" s="17"/>
      <c r="L42" s="150"/>
      <c r="M42" s="19">
        <v>1</v>
      </c>
      <c r="N42" s="224">
        <v>2.0490000000000001E-2</v>
      </c>
      <c r="O42" s="227"/>
    </row>
    <row r="43" spans="1:15" ht="15" thickBot="1">
      <c r="A43" s="15" t="s">
        <v>62</v>
      </c>
      <c r="B43" s="16">
        <v>3</v>
      </c>
      <c r="C43" s="141"/>
      <c r="D43" s="150"/>
      <c r="E43" s="140">
        <v>1</v>
      </c>
      <c r="F43" s="151">
        <v>0.13974</v>
      </c>
      <c r="G43" s="17">
        <v>2</v>
      </c>
      <c r="H43" s="150">
        <v>0.86026000000000002</v>
      </c>
      <c r="I43" s="140"/>
      <c r="J43" s="140"/>
      <c r="K43" s="141"/>
      <c r="L43" s="152"/>
      <c r="M43" s="140"/>
      <c r="N43" s="140"/>
      <c r="O43" s="227"/>
    </row>
    <row r="44" spans="1:15" ht="15" thickBot="1">
      <c r="A44" s="15" t="s">
        <v>63</v>
      </c>
      <c r="B44" s="16">
        <v>74</v>
      </c>
      <c r="C44" s="141">
        <v>1</v>
      </c>
      <c r="D44" s="223">
        <v>1.2700000000000001E-3</v>
      </c>
      <c r="E44" s="140">
        <v>1</v>
      </c>
      <c r="F44" s="224">
        <v>1.915E-2</v>
      </c>
      <c r="G44" s="17">
        <v>72</v>
      </c>
      <c r="H44" s="150">
        <v>0.97957000000000005</v>
      </c>
      <c r="I44" s="140"/>
      <c r="J44" s="140"/>
      <c r="K44" s="141"/>
      <c r="L44" s="152"/>
      <c r="M44" s="140"/>
      <c r="N44" s="140"/>
      <c r="O44" s="227"/>
    </row>
    <row r="45" spans="1:15" ht="15" thickBot="1">
      <c r="A45" s="15" t="s">
        <v>64</v>
      </c>
      <c r="B45" s="16">
        <v>42</v>
      </c>
      <c r="C45" s="141"/>
      <c r="D45" s="150"/>
      <c r="E45" s="140">
        <v>1</v>
      </c>
      <c r="F45" s="224">
        <v>2.23E-2</v>
      </c>
      <c r="G45" s="17">
        <v>40</v>
      </c>
      <c r="H45" s="150">
        <v>0.71387999999999996</v>
      </c>
      <c r="I45" s="140"/>
      <c r="J45" s="140"/>
      <c r="K45" s="141"/>
      <c r="L45" s="152"/>
      <c r="M45" s="140">
        <v>1</v>
      </c>
      <c r="N45" s="154">
        <v>0.26382</v>
      </c>
      <c r="O45" s="227"/>
    </row>
    <row r="46" spans="1:15" ht="15" thickBot="1">
      <c r="A46" s="15" t="s">
        <v>113</v>
      </c>
      <c r="B46" s="16">
        <v>165</v>
      </c>
      <c r="C46" s="141"/>
      <c r="D46" s="150"/>
      <c r="E46" s="140">
        <v>1</v>
      </c>
      <c r="F46" s="224">
        <v>5.8799999999999998E-3</v>
      </c>
      <c r="G46" s="17">
        <v>54</v>
      </c>
      <c r="H46" s="150">
        <v>0.54486000000000001</v>
      </c>
      <c r="I46" s="140"/>
      <c r="J46" s="140"/>
      <c r="K46" s="141">
        <v>108</v>
      </c>
      <c r="L46" s="152">
        <v>0.30671999999999999</v>
      </c>
      <c r="M46" s="140">
        <v>2</v>
      </c>
      <c r="N46" s="154">
        <v>0.14254</v>
      </c>
      <c r="O46" s="227"/>
    </row>
    <row r="47" spans="1:15" ht="15" thickBot="1">
      <c r="A47" s="15" t="s">
        <v>114</v>
      </c>
      <c r="B47" s="16">
        <v>73</v>
      </c>
      <c r="C47" s="141"/>
      <c r="D47" s="150"/>
      <c r="E47" s="140"/>
      <c r="F47" s="151"/>
      <c r="G47" s="17">
        <v>73</v>
      </c>
      <c r="H47" s="18">
        <v>1</v>
      </c>
      <c r="I47" s="140"/>
      <c r="J47" s="140"/>
      <c r="K47" s="141"/>
      <c r="L47" s="152"/>
      <c r="M47" s="140"/>
      <c r="N47" s="140"/>
      <c r="O47" s="227"/>
    </row>
    <row r="48" spans="1:15" ht="15" thickBot="1">
      <c r="A48" s="15" t="s">
        <v>115</v>
      </c>
      <c r="B48" s="16">
        <v>65</v>
      </c>
      <c r="C48" s="141"/>
      <c r="D48" s="150"/>
      <c r="E48" s="140"/>
      <c r="F48" s="151"/>
      <c r="G48" s="17">
        <v>65</v>
      </c>
      <c r="H48" s="18">
        <v>1</v>
      </c>
      <c r="I48" s="140"/>
      <c r="J48" s="140"/>
      <c r="K48" s="141"/>
      <c r="L48" s="152"/>
      <c r="M48" s="140"/>
      <c r="N48" s="140"/>
      <c r="O48" s="227"/>
    </row>
    <row r="49" spans="1:15" ht="15" thickBot="1">
      <c r="A49" s="15" t="s">
        <v>116</v>
      </c>
      <c r="B49" s="16">
        <v>73</v>
      </c>
      <c r="C49" s="141"/>
      <c r="D49" s="150"/>
      <c r="E49" s="140"/>
      <c r="F49" s="151"/>
      <c r="G49" s="17">
        <v>73</v>
      </c>
      <c r="H49" s="18">
        <v>1</v>
      </c>
      <c r="I49" s="140"/>
      <c r="J49" s="140"/>
      <c r="K49" s="141"/>
      <c r="L49" s="152"/>
      <c r="M49" s="140"/>
      <c r="N49" s="140"/>
      <c r="O49" s="227"/>
    </row>
    <row r="50" spans="1:15" ht="15" thickBot="1">
      <c r="A50" s="15" t="s">
        <v>117</v>
      </c>
      <c r="B50" s="16">
        <v>3</v>
      </c>
      <c r="C50" s="17"/>
      <c r="D50" s="150"/>
      <c r="E50" s="19"/>
      <c r="F50" s="151"/>
      <c r="G50" s="17">
        <v>3</v>
      </c>
      <c r="H50" s="18">
        <v>1</v>
      </c>
      <c r="I50" s="140"/>
      <c r="J50" s="140"/>
      <c r="K50" s="141"/>
      <c r="L50" s="152"/>
      <c r="M50" s="19"/>
      <c r="N50" s="19"/>
      <c r="O50" s="227"/>
    </row>
    <row r="51" spans="1:15" ht="15" thickBot="1">
      <c r="A51" s="15" t="s">
        <v>118</v>
      </c>
      <c r="B51" s="16">
        <v>3</v>
      </c>
      <c r="C51" s="141"/>
      <c r="D51" s="150"/>
      <c r="E51" s="19"/>
      <c r="F51" s="151"/>
      <c r="G51" s="17">
        <v>3</v>
      </c>
      <c r="H51" s="18">
        <v>1</v>
      </c>
      <c r="I51" s="140"/>
      <c r="J51" s="140"/>
      <c r="K51" s="17"/>
      <c r="L51" s="150"/>
      <c r="M51" s="19"/>
      <c r="N51" s="20"/>
      <c r="O51" s="227"/>
    </row>
    <row r="52" spans="1:15" ht="15" thickBot="1">
      <c r="A52" s="15" t="s">
        <v>119</v>
      </c>
      <c r="B52" s="16">
        <v>1</v>
      </c>
      <c r="C52" s="141"/>
      <c r="D52" s="150"/>
      <c r="E52" s="140"/>
      <c r="F52" s="151"/>
      <c r="G52" s="17">
        <v>1</v>
      </c>
      <c r="H52" s="18">
        <v>1</v>
      </c>
      <c r="I52" s="140"/>
      <c r="J52" s="140"/>
      <c r="K52" s="141"/>
      <c r="L52" s="152"/>
      <c r="M52" s="140"/>
      <c r="N52" s="140"/>
      <c r="O52" s="227"/>
    </row>
    <row r="53" spans="1:15" ht="15" thickBot="1">
      <c r="A53" s="15" t="s">
        <v>120</v>
      </c>
      <c r="B53" s="16">
        <v>22</v>
      </c>
      <c r="C53" s="141"/>
      <c r="D53" s="150"/>
      <c r="E53" s="140"/>
      <c r="F53" s="151"/>
      <c r="G53" s="17">
        <v>22</v>
      </c>
      <c r="H53" s="18">
        <v>1</v>
      </c>
      <c r="I53" s="140"/>
      <c r="J53" s="140"/>
      <c r="K53" s="141"/>
      <c r="L53" s="152"/>
      <c r="M53" s="140"/>
      <c r="N53" s="140"/>
      <c r="O53" s="227"/>
    </row>
    <row r="54" spans="1:15" ht="15" thickBot="1">
      <c r="A54" s="15" t="s">
        <v>72</v>
      </c>
      <c r="B54" s="16">
        <v>10</v>
      </c>
      <c r="C54" s="17">
        <v>4</v>
      </c>
      <c r="D54" s="150">
        <v>0.56630999999999998</v>
      </c>
      <c r="E54" s="19">
        <v>2</v>
      </c>
      <c r="F54" s="151">
        <v>0.39340999999999998</v>
      </c>
      <c r="G54" s="141">
        <v>3</v>
      </c>
      <c r="H54" s="223">
        <v>3.3149999999999999E-2</v>
      </c>
      <c r="I54" s="140"/>
      <c r="J54" s="140"/>
      <c r="K54" s="141"/>
      <c r="L54" s="152"/>
      <c r="M54" s="140">
        <v>1</v>
      </c>
      <c r="N54" s="226">
        <v>7.1399999999999996E-3</v>
      </c>
      <c r="O54" s="227"/>
    </row>
    <row r="55" spans="1:15" ht="15" thickBot="1">
      <c r="A55" s="15" t="s">
        <v>121</v>
      </c>
      <c r="B55" s="16">
        <v>181</v>
      </c>
      <c r="C55" s="141"/>
      <c r="D55" s="150"/>
      <c r="E55" s="19">
        <v>2</v>
      </c>
      <c r="F55" s="224">
        <v>7.8100000000000001E-3</v>
      </c>
      <c r="G55" s="17">
        <v>48</v>
      </c>
      <c r="H55" s="150">
        <v>0.43919000000000002</v>
      </c>
      <c r="I55" s="19"/>
      <c r="J55" s="19"/>
      <c r="K55" s="17">
        <v>129</v>
      </c>
      <c r="L55" s="150">
        <v>0.33324999999999999</v>
      </c>
      <c r="M55" s="19">
        <v>2</v>
      </c>
      <c r="N55" s="151">
        <v>0.21975</v>
      </c>
      <c r="O55" s="227"/>
    </row>
    <row r="56" spans="1:15" ht="15" thickBot="1">
      <c r="A56" s="15" t="s">
        <v>122</v>
      </c>
      <c r="B56" s="16">
        <v>20</v>
      </c>
      <c r="C56" s="141"/>
      <c r="D56" s="150"/>
      <c r="E56" s="19"/>
      <c r="F56" s="224"/>
      <c r="G56" s="17">
        <v>20</v>
      </c>
      <c r="H56" s="18">
        <v>1</v>
      </c>
      <c r="I56" s="19"/>
      <c r="J56" s="19"/>
      <c r="K56" s="17"/>
      <c r="L56" s="150"/>
      <c r="M56" s="19"/>
      <c r="N56" s="151"/>
      <c r="O56" s="227"/>
    </row>
    <row r="57" spans="1:15" ht="15" thickBot="1">
      <c r="A57" s="15" t="s">
        <v>73</v>
      </c>
      <c r="B57" s="16">
        <v>23</v>
      </c>
      <c r="C57" s="141"/>
      <c r="D57" s="150"/>
      <c r="E57" s="19">
        <v>1</v>
      </c>
      <c r="F57" s="224">
        <v>1.9630000000000002E-2</v>
      </c>
      <c r="G57" s="17">
        <v>22</v>
      </c>
      <c r="H57" s="150">
        <v>0.98036999999999996</v>
      </c>
      <c r="I57" s="19"/>
      <c r="J57" s="19"/>
      <c r="K57" s="17"/>
      <c r="L57" s="150"/>
      <c r="M57" s="19"/>
      <c r="N57" s="151"/>
      <c r="O57" s="227"/>
    </row>
    <row r="58" spans="1:15" ht="15" thickBot="1">
      <c r="A58" s="15" t="s">
        <v>78</v>
      </c>
      <c r="B58" s="16">
        <v>4</v>
      </c>
      <c r="C58" s="141">
        <v>2</v>
      </c>
      <c r="D58" s="150">
        <v>0.67383999999999999</v>
      </c>
      <c r="E58" s="19">
        <v>2</v>
      </c>
      <c r="F58" s="151">
        <v>0.32616000000000001</v>
      </c>
      <c r="G58" s="17"/>
      <c r="H58" s="18"/>
      <c r="I58" s="19"/>
      <c r="J58" s="19"/>
      <c r="K58" s="17"/>
      <c r="L58" s="150"/>
      <c r="M58" s="19"/>
      <c r="N58" s="151"/>
      <c r="O58" s="227"/>
    </row>
    <row r="59" spans="1:15" ht="15" thickBot="1">
      <c r="A59" s="15" t="s">
        <v>123</v>
      </c>
      <c r="B59" s="16">
        <v>218</v>
      </c>
      <c r="C59" s="141">
        <v>1</v>
      </c>
      <c r="D59" s="223">
        <v>7.2000000000000005E-4</v>
      </c>
      <c r="E59" s="19">
        <v>3</v>
      </c>
      <c r="F59" s="224">
        <v>1.7600000000000001E-2</v>
      </c>
      <c r="G59" s="17">
        <v>37</v>
      </c>
      <c r="H59" s="150">
        <v>0.13594000000000001</v>
      </c>
      <c r="I59" s="19">
        <v>1</v>
      </c>
      <c r="J59" s="224">
        <v>1.39E-3</v>
      </c>
      <c r="K59" s="17">
        <v>173</v>
      </c>
      <c r="L59" s="150">
        <v>0.53708</v>
      </c>
      <c r="M59" s="19">
        <v>3</v>
      </c>
      <c r="N59" s="151">
        <v>0.30725999999999998</v>
      </c>
      <c r="O59" s="227"/>
    </row>
    <row r="60" spans="1:15" ht="15" thickBot="1">
      <c r="A60" s="15" t="s">
        <v>124</v>
      </c>
      <c r="B60" s="16">
        <v>27</v>
      </c>
      <c r="C60" s="141"/>
      <c r="D60" s="150"/>
      <c r="E60" s="19"/>
      <c r="F60" s="151"/>
      <c r="G60" s="17">
        <v>27</v>
      </c>
      <c r="H60" s="18">
        <v>1</v>
      </c>
      <c r="I60" s="19"/>
      <c r="J60" s="19"/>
      <c r="K60" s="17"/>
      <c r="L60" s="150"/>
      <c r="M60" s="19"/>
      <c r="N60" s="151"/>
      <c r="O60" s="227"/>
    </row>
    <row r="61" spans="1:15" ht="15" thickBot="1">
      <c r="A61" s="15" t="s">
        <v>125</v>
      </c>
      <c r="B61" s="16">
        <v>1</v>
      </c>
      <c r="C61" s="141"/>
      <c r="D61" s="150"/>
      <c r="E61" s="19"/>
      <c r="F61" s="151"/>
      <c r="G61" s="17">
        <v>1</v>
      </c>
      <c r="H61" s="18">
        <v>1</v>
      </c>
      <c r="I61" s="19"/>
      <c r="J61" s="19"/>
      <c r="K61" s="17"/>
      <c r="L61" s="150"/>
      <c r="M61" s="19"/>
      <c r="N61" s="151"/>
      <c r="O61" s="227"/>
    </row>
    <row r="62" spans="1:15" ht="15" thickBot="1">
      <c r="A62" s="15" t="s">
        <v>126</v>
      </c>
      <c r="B62" s="16">
        <v>1</v>
      </c>
      <c r="C62" s="141"/>
      <c r="D62" s="150"/>
      <c r="E62" s="19"/>
      <c r="F62" s="151"/>
      <c r="G62" s="17">
        <v>1</v>
      </c>
      <c r="H62" s="18">
        <v>1</v>
      </c>
      <c r="I62" s="19"/>
      <c r="J62" s="19"/>
      <c r="K62" s="17"/>
      <c r="L62" s="150"/>
      <c r="M62" s="19"/>
      <c r="N62" s="151"/>
      <c r="O62" s="227"/>
    </row>
    <row r="63" spans="1:15" ht="15" thickBot="1">
      <c r="A63" s="15" t="s">
        <v>127</v>
      </c>
      <c r="B63" s="16">
        <v>1</v>
      </c>
      <c r="C63" s="141"/>
      <c r="D63" s="150"/>
      <c r="E63" s="19"/>
      <c r="F63" s="151"/>
      <c r="G63" s="17">
        <v>1</v>
      </c>
      <c r="H63" s="18">
        <v>1</v>
      </c>
      <c r="I63" s="19"/>
      <c r="J63" s="19"/>
      <c r="K63" s="17"/>
      <c r="L63" s="150"/>
      <c r="M63" s="19"/>
      <c r="N63" s="151"/>
      <c r="O63" s="227"/>
    </row>
    <row r="64" spans="1:15" ht="15" thickBot="1">
      <c r="A64" s="15" t="s">
        <v>79</v>
      </c>
      <c r="B64" s="16">
        <v>5</v>
      </c>
      <c r="C64" s="141">
        <v>2</v>
      </c>
      <c r="D64" s="150">
        <v>0.58752000000000004</v>
      </c>
      <c r="E64" s="19">
        <v>2</v>
      </c>
      <c r="F64" s="151">
        <v>0.19786000000000001</v>
      </c>
      <c r="G64" s="17">
        <v>1</v>
      </c>
      <c r="H64" s="150">
        <v>0.21462000000000001</v>
      </c>
      <c r="I64" s="19"/>
      <c r="J64" s="19"/>
      <c r="K64" s="17"/>
      <c r="L64" s="150"/>
      <c r="M64" s="19"/>
      <c r="N64" s="151"/>
      <c r="O64" s="227"/>
    </row>
    <row r="65" spans="1:15" ht="15" thickBot="1">
      <c r="A65" s="15" t="s">
        <v>128</v>
      </c>
      <c r="B65" s="16">
        <v>188</v>
      </c>
      <c r="C65" s="141">
        <v>2</v>
      </c>
      <c r="D65" s="223">
        <v>3.9699999999999996E-3</v>
      </c>
      <c r="E65" s="19">
        <v>3</v>
      </c>
      <c r="F65" s="224">
        <v>9.0100000000000006E-3</v>
      </c>
      <c r="G65" s="17">
        <v>51</v>
      </c>
      <c r="H65" s="150">
        <v>0.39573000000000003</v>
      </c>
      <c r="I65" s="19"/>
      <c r="J65" s="19"/>
      <c r="K65" s="17">
        <v>130</v>
      </c>
      <c r="L65" s="150">
        <v>0.49447000000000002</v>
      </c>
      <c r="M65" s="19">
        <v>2</v>
      </c>
      <c r="N65" s="224">
        <v>9.6820000000000003E-2</v>
      </c>
      <c r="O65" s="227"/>
    </row>
  </sheetData>
  <mergeCells count="8">
    <mergeCell ref="K3:L3"/>
    <mergeCell ref="M3:N3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0" orientation="portrait" horizontalDpi="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0.79998168889431442"/>
  </sheetPr>
  <dimension ref="A1:E14"/>
  <sheetViews>
    <sheetView workbookViewId="0">
      <selection activeCell="E20" sqref="E20"/>
    </sheetView>
  </sheetViews>
  <sheetFormatPr defaultRowHeight="14.45"/>
  <cols>
    <col min="1" max="1" width="64.140625" customWidth="1"/>
    <col min="2" max="5" width="13.28515625" customWidth="1"/>
  </cols>
  <sheetData>
    <row r="1" spans="1:5">
      <c r="A1" s="11" t="s">
        <v>131</v>
      </c>
    </row>
    <row r="2" spans="1:5" ht="15" thickBot="1"/>
    <row r="3" spans="1:5" ht="15" thickBot="1">
      <c r="A3" s="239" t="s">
        <v>132</v>
      </c>
      <c r="B3" s="241" t="s">
        <v>133</v>
      </c>
      <c r="C3" s="242"/>
      <c r="D3" s="241" t="s">
        <v>134</v>
      </c>
      <c r="E3" s="242"/>
    </row>
    <row r="4" spans="1:5" ht="15" thickBot="1">
      <c r="A4" s="240"/>
      <c r="B4" s="12" t="s">
        <v>135</v>
      </c>
      <c r="C4" s="12" t="s">
        <v>136</v>
      </c>
      <c r="D4" s="12" t="s">
        <v>135</v>
      </c>
      <c r="E4" s="12" t="s">
        <v>136</v>
      </c>
    </row>
    <row r="5" spans="1:5" ht="15" thickBot="1">
      <c r="A5" s="42" t="s">
        <v>25</v>
      </c>
      <c r="B5" s="75">
        <v>2806</v>
      </c>
      <c r="C5" s="75">
        <v>8576</v>
      </c>
      <c r="D5" s="75">
        <v>3553</v>
      </c>
      <c r="E5" s="75">
        <v>11464</v>
      </c>
    </row>
    <row r="6" spans="1:5" ht="15" thickBot="1">
      <c r="A6" s="48" t="s">
        <v>26</v>
      </c>
      <c r="B6" s="76">
        <v>2944</v>
      </c>
      <c r="C6" s="76">
        <v>1302</v>
      </c>
      <c r="D6" s="74">
        <v>159</v>
      </c>
      <c r="E6" s="76">
        <v>4338</v>
      </c>
    </row>
    <row r="7" spans="1:5" ht="15" thickBot="1">
      <c r="A7" s="42" t="s">
        <v>27</v>
      </c>
      <c r="B7" s="77">
        <v>433</v>
      </c>
      <c r="C7" s="77">
        <v>189</v>
      </c>
      <c r="D7" s="77" t="s">
        <v>137</v>
      </c>
      <c r="E7" s="75">
        <v>4688</v>
      </c>
    </row>
    <row r="8" spans="1:5" ht="15" thickBot="1">
      <c r="A8" s="48" t="s">
        <v>28</v>
      </c>
      <c r="B8" s="76">
        <v>256912</v>
      </c>
      <c r="C8" s="76">
        <v>45007</v>
      </c>
      <c r="D8" s="74">
        <v>4178</v>
      </c>
      <c r="E8" s="76">
        <v>8372</v>
      </c>
    </row>
    <row r="9" spans="1:5" ht="15" thickBot="1">
      <c r="A9" s="42" t="s">
        <v>138</v>
      </c>
      <c r="B9" s="75">
        <v>106059</v>
      </c>
      <c r="C9" s="75">
        <v>156805</v>
      </c>
      <c r="D9" s="75">
        <v>2786028</v>
      </c>
      <c r="E9" s="75">
        <v>3909189</v>
      </c>
    </row>
    <row r="10" spans="1:5" ht="15" thickBot="1">
      <c r="A10" s="48" t="s">
        <v>30</v>
      </c>
      <c r="B10" s="76">
        <v>740</v>
      </c>
      <c r="C10" s="76">
        <v>7855</v>
      </c>
      <c r="D10" s="76">
        <v>6895</v>
      </c>
      <c r="E10" s="76">
        <v>19812</v>
      </c>
    </row>
    <row r="11" spans="1:5" ht="15" thickBot="1">
      <c r="A11" s="42" t="s">
        <v>31</v>
      </c>
      <c r="B11" s="77" t="s">
        <v>137</v>
      </c>
      <c r="C11" s="77" t="s">
        <v>137</v>
      </c>
      <c r="D11" s="77">
        <v>4332</v>
      </c>
      <c r="E11" s="75">
        <v>58436</v>
      </c>
    </row>
    <row r="12" spans="1:5" ht="15" thickBot="1">
      <c r="A12" s="48" t="s">
        <v>32</v>
      </c>
      <c r="B12" s="76">
        <v>4316</v>
      </c>
      <c r="C12" s="76">
        <v>35</v>
      </c>
      <c r="D12" s="76">
        <v>116320</v>
      </c>
      <c r="E12" s="76">
        <v>176132</v>
      </c>
    </row>
    <row r="13" spans="1:5" ht="15" thickBot="1">
      <c r="A13" s="42" t="s">
        <v>33</v>
      </c>
      <c r="B13" s="75">
        <v>318</v>
      </c>
      <c r="C13" s="75">
        <v>1169</v>
      </c>
      <c r="D13" s="75">
        <v>8203</v>
      </c>
      <c r="E13" s="75">
        <v>4564</v>
      </c>
    </row>
    <row r="14" spans="1:5" ht="15" thickBot="1">
      <c r="A14" s="114" t="s">
        <v>139</v>
      </c>
      <c r="B14" s="115">
        <v>374528</v>
      </c>
      <c r="C14" s="115">
        <v>220938</v>
      </c>
      <c r="D14" s="115">
        <v>2929668</v>
      </c>
      <c r="E14" s="115">
        <v>4196995</v>
      </c>
    </row>
  </sheetData>
  <mergeCells count="3">
    <mergeCell ref="A3:A4"/>
    <mergeCell ref="B3:C3"/>
    <mergeCell ref="D3:E3"/>
  </mergeCells>
  <pageMargins left="0.7" right="0.7" top="0.75" bottom="0.75" header="0.3" footer="0.3"/>
  <pageSetup paperSize="0"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0.79998168889431442"/>
  </sheetPr>
  <dimension ref="A1:E68"/>
  <sheetViews>
    <sheetView workbookViewId="0">
      <selection activeCell="G67" sqref="G67"/>
    </sheetView>
  </sheetViews>
  <sheetFormatPr defaultRowHeight="14.45"/>
  <cols>
    <col min="1" max="1" width="9.140625" style="1"/>
    <col min="2" max="2" width="44" customWidth="1"/>
    <col min="3" max="3" width="49" customWidth="1"/>
  </cols>
  <sheetData>
    <row r="1" spans="1:5">
      <c r="A1" s="49" t="s">
        <v>140</v>
      </c>
    </row>
    <row r="2" spans="1:5" ht="15" thickBot="1"/>
    <row r="3" spans="1:5" ht="39.6" thickBot="1">
      <c r="A3" s="2" t="s">
        <v>141</v>
      </c>
      <c r="B3" s="4" t="s">
        <v>142</v>
      </c>
      <c r="C3" s="4" t="s">
        <v>143</v>
      </c>
      <c r="D3" s="4" t="s">
        <v>144</v>
      </c>
      <c r="E3" s="4" t="s">
        <v>145</v>
      </c>
    </row>
    <row r="4" spans="1:5" ht="15" thickBot="1">
      <c r="A4" s="78">
        <v>1</v>
      </c>
      <c r="B4" s="96" t="s">
        <v>146</v>
      </c>
      <c r="C4" s="97"/>
      <c r="D4" s="249">
        <v>45</v>
      </c>
      <c r="E4" s="250"/>
    </row>
    <row r="5" spans="1:5" ht="15" thickBot="1">
      <c r="A5" s="86" t="s">
        <v>147</v>
      </c>
      <c r="B5" s="27" t="s">
        <v>148</v>
      </c>
      <c r="C5" s="27" t="s">
        <v>149</v>
      </c>
      <c r="D5" s="26">
        <v>15</v>
      </c>
      <c r="E5" s="26"/>
    </row>
    <row r="6" spans="1:5" ht="15" thickBot="1">
      <c r="A6" s="85" t="s">
        <v>150</v>
      </c>
      <c r="B6" s="46" t="s">
        <v>151</v>
      </c>
      <c r="C6" s="46" t="s">
        <v>149</v>
      </c>
      <c r="D6" s="17">
        <v>2</v>
      </c>
      <c r="E6" s="25"/>
    </row>
    <row r="7" spans="1:5" ht="26.45" thickBot="1">
      <c r="A7" s="86" t="s">
        <v>152</v>
      </c>
      <c r="B7" s="27" t="s">
        <v>153</v>
      </c>
      <c r="C7" s="27" t="s">
        <v>154</v>
      </c>
      <c r="D7" s="26">
        <v>28</v>
      </c>
      <c r="E7" s="26"/>
    </row>
    <row r="8" spans="1:5" ht="15" thickBot="1">
      <c r="A8" s="78">
        <v>2</v>
      </c>
      <c r="B8" s="94" t="s">
        <v>155</v>
      </c>
      <c r="C8" s="95"/>
      <c r="D8" s="245">
        <v>15</v>
      </c>
      <c r="E8" s="246"/>
    </row>
    <row r="9" spans="1:5" ht="15" thickBot="1">
      <c r="A9" s="86" t="s">
        <v>156</v>
      </c>
      <c r="B9" s="27" t="s">
        <v>157</v>
      </c>
      <c r="C9" s="27" t="s">
        <v>158</v>
      </c>
      <c r="D9" s="26">
        <v>1</v>
      </c>
      <c r="E9" s="22"/>
    </row>
    <row r="10" spans="1:5" ht="26.45" thickBot="1">
      <c r="A10" s="85" t="s">
        <v>159</v>
      </c>
      <c r="B10" s="46" t="s">
        <v>160</v>
      </c>
      <c r="C10" s="46" t="s">
        <v>161</v>
      </c>
      <c r="D10" s="17">
        <v>1</v>
      </c>
      <c r="E10" s="23"/>
    </row>
    <row r="11" spans="1:5" ht="15" thickBot="1">
      <c r="A11" s="86" t="s">
        <v>162</v>
      </c>
      <c r="B11" s="27" t="s">
        <v>163</v>
      </c>
      <c r="C11" s="27" t="s">
        <v>164</v>
      </c>
      <c r="D11" s="26">
        <v>1</v>
      </c>
      <c r="E11" s="22"/>
    </row>
    <row r="12" spans="1:5" ht="39.6" thickBot="1">
      <c r="A12" s="85" t="s">
        <v>165</v>
      </c>
      <c r="B12" s="46" t="s">
        <v>166</v>
      </c>
      <c r="C12" s="46" t="s">
        <v>149</v>
      </c>
      <c r="D12" s="17">
        <v>2</v>
      </c>
      <c r="E12" s="23"/>
    </row>
    <row r="13" spans="1:5" ht="39.6" thickBot="1">
      <c r="A13" s="86" t="s">
        <v>167</v>
      </c>
      <c r="B13" s="27" t="s">
        <v>168</v>
      </c>
      <c r="C13" s="27" t="s">
        <v>169</v>
      </c>
      <c r="D13" s="26">
        <v>2</v>
      </c>
      <c r="E13" s="22"/>
    </row>
    <row r="14" spans="1:5" ht="26.45" thickBot="1">
      <c r="A14" s="85" t="s">
        <v>170</v>
      </c>
      <c r="B14" s="46" t="s">
        <v>171</v>
      </c>
      <c r="C14" s="46" t="s">
        <v>172</v>
      </c>
      <c r="D14" s="17">
        <v>8</v>
      </c>
      <c r="E14" s="23"/>
    </row>
    <row r="15" spans="1:5" ht="15" thickBot="1">
      <c r="A15" s="79">
        <v>3</v>
      </c>
      <c r="B15" s="92" t="s">
        <v>173</v>
      </c>
      <c r="C15" s="93"/>
      <c r="D15" s="243">
        <v>24</v>
      </c>
      <c r="E15" s="244"/>
    </row>
    <row r="16" spans="1:5" ht="15" thickBot="1">
      <c r="A16" s="85" t="s">
        <v>174</v>
      </c>
      <c r="B16" s="46" t="s">
        <v>175</v>
      </c>
      <c r="C16" s="46" t="s">
        <v>149</v>
      </c>
      <c r="D16" s="17">
        <v>1</v>
      </c>
      <c r="E16" s="23"/>
    </row>
    <row r="17" spans="1:5" ht="26.45" customHeight="1" thickBot="1">
      <c r="A17" s="86" t="s">
        <v>176</v>
      </c>
      <c r="B17" s="27" t="s">
        <v>177</v>
      </c>
      <c r="C17" s="27" t="s">
        <v>178</v>
      </c>
      <c r="D17" s="26">
        <v>18</v>
      </c>
      <c r="E17" s="22"/>
    </row>
    <row r="18" spans="1:5" ht="15" thickBot="1">
      <c r="A18" s="85" t="s">
        <v>179</v>
      </c>
      <c r="B18" s="46" t="s">
        <v>180</v>
      </c>
      <c r="C18" s="46" t="s">
        <v>181</v>
      </c>
      <c r="D18" s="17">
        <v>1</v>
      </c>
      <c r="E18" s="23"/>
    </row>
    <row r="19" spans="1:5" ht="26.45" thickBot="1">
      <c r="A19" s="86" t="s">
        <v>182</v>
      </c>
      <c r="B19" s="27" t="s">
        <v>183</v>
      </c>
      <c r="C19" s="27" t="s">
        <v>184</v>
      </c>
      <c r="D19" s="26">
        <v>3</v>
      </c>
      <c r="E19" s="22"/>
    </row>
    <row r="20" spans="1:5" ht="39.6" thickBot="1">
      <c r="A20" s="85" t="s">
        <v>185</v>
      </c>
      <c r="B20" s="46" t="s">
        <v>186</v>
      </c>
      <c r="C20" s="46" t="s">
        <v>187</v>
      </c>
      <c r="D20" s="17">
        <v>1</v>
      </c>
      <c r="E20" s="23"/>
    </row>
    <row r="21" spans="1:5" ht="15" thickBot="1">
      <c r="A21" s="79">
        <v>4</v>
      </c>
      <c r="B21" s="92" t="s">
        <v>188</v>
      </c>
      <c r="C21" s="93"/>
      <c r="D21" s="243">
        <v>36</v>
      </c>
      <c r="E21" s="244"/>
    </row>
    <row r="22" spans="1:5" ht="26.45" thickBot="1">
      <c r="A22" s="85" t="s">
        <v>189</v>
      </c>
      <c r="B22" s="46" t="s">
        <v>190</v>
      </c>
      <c r="C22" s="46" t="s">
        <v>149</v>
      </c>
      <c r="D22" s="17">
        <v>1</v>
      </c>
      <c r="E22" s="23"/>
    </row>
    <row r="23" spans="1:5" ht="26.45" thickBot="1">
      <c r="A23" s="86" t="s">
        <v>191</v>
      </c>
      <c r="B23" s="27" t="s">
        <v>192</v>
      </c>
      <c r="C23" s="27" t="s">
        <v>149</v>
      </c>
      <c r="D23" s="26">
        <v>5</v>
      </c>
      <c r="E23" s="22"/>
    </row>
    <row r="24" spans="1:5" ht="39.6" thickBot="1">
      <c r="A24" s="85" t="s">
        <v>193</v>
      </c>
      <c r="B24" s="46" t="s">
        <v>194</v>
      </c>
      <c r="C24" s="46" t="s">
        <v>149</v>
      </c>
      <c r="D24" s="17">
        <v>4</v>
      </c>
      <c r="E24" s="23"/>
    </row>
    <row r="25" spans="1:5" ht="15" thickBot="1">
      <c r="A25" s="86" t="s">
        <v>195</v>
      </c>
      <c r="B25" s="27" t="s">
        <v>196</v>
      </c>
      <c r="C25" s="27" t="s">
        <v>149</v>
      </c>
      <c r="D25" s="26">
        <v>1</v>
      </c>
      <c r="E25" s="22"/>
    </row>
    <row r="26" spans="1:5" ht="26.45" thickBot="1">
      <c r="A26" s="85" t="s">
        <v>197</v>
      </c>
      <c r="B26" s="46" t="s">
        <v>198</v>
      </c>
      <c r="C26" s="46" t="s">
        <v>149</v>
      </c>
      <c r="D26" s="17">
        <v>1</v>
      </c>
      <c r="E26" s="23"/>
    </row>
    <row r="27" spans="1:5" ht="15" thickBot="1">
      <c r="A27" s="86" t="s">
        <v>199</v>
      </c>
      <c r="B27" s="27" t="s">
        <v>200</v>
      </c>
      <c r="C27" s="27" t="s">
        <v>149</v>
      </c>
      <c r="D27" s="26">
        <v>1</v>
      </c>
      <c r="E27" s="22"/>
    </row>
    <row r="28" spans="1:5" ht="52.5" thickBot="1">
      <c r="A28" s="85" t="s">
        <v>201</v>
      </c>
      <c r="B28" s="46" t="s">
        <v>202</v>
      </c>
      <c r="C28" s="46" t="s">
        <v>149</v>
      </c>
      <c r="D28" s="17">
        <v>6</v>
      </c>
      <c r="E28" s="23"/>
    </row>
    <row r="29" spans="1:5" ht="39.6" thickBot="1">
      <c r="A29" s="86" t="s">
        <v>203</v>
      </c>
      <c r="B29" s="27" t="s">
        <v>204</v>
      </c>
      <c r="C29" s="27" t="s">
        <v>149</v>
      </c>
      <c r="D29" s="26">
        <v>2</v>
      </c>
      <c r="E29" s="22"/>
    </row>
    <row r="30" spans="1:5" ht="39.6" thickBot="1">
      <c r="A30" s="85" t="s">
        <v>205</v>
      </c>
      <c r="B30" s="46" t="s">
        <v>206</v>
      </c>
      <c r="C30" s="46" t="s">
        <v>149</v>
      </c>
      <c r="D30" s="17">
        <v>2</v>
      </c>
      <c r="E30" s="23"/>
    </row>
    <row r="31" spans="1:5" ht="39.6" thickBot="1">
      <c r="A31" s="86" t="s">
        <v>207</v>
      </c>
      <c r="B31" s="27" t="s">
        <v>208</v>
      </c>
      <c r="C31" s="27" t="s">
        <v>149</v>
      </c>
      <c r="D31" s="26">
        <v>4</v>
      </c>
      <c r="E31" s="22"/>
    </row>
    <row r="32" spans="1:5" ht="39.6" thickBot="1">
      <c r="A32" s="85" t="s">
        <v>209</v>
      </c>
      <c r="B32" s="46" t="s">
        <v>210</v>
      </c>
      <c r="C32" s="46" t="s">
        <v>149</v>
      </c>
      <c r="D32" s="17">
        <v>2</v>
      </c>
      <c r="E32" s="23"/>
    </row>
    <row r="33" spans="1:5" ht="39.6" thickBot="1">
      <c r="A33" s="86" t="s">
        <v>211</v>
      </c>
      <c r="B33" s="27" t="s">
        <v>212</v>
      </c>
      <c r="C33" s="27" t="s">
        <v>149</v>
      </c>
      <c r="D33" s="26">
        <v>6</v>
      </c>
      <c r="E33" s="22"/>
    </row>
    <row r="34" spans="1:5" ht="26.45" thickBot="1">
      <c r="A34" s="85" t="s">
        <v>213</v>
      </c>
      <c r="B34" s="46" t="s">
        <v>214</v>
      </c>
      <c r="C34" s="46" t="s">
        <v>149</v>
      </c>
      <c r="D34" s="17">
        <v>1</v>
      </c>
      <c r="E34" s="23"/>
    </row>
    <row r="35" spans="1:5" ht="15" thickBot="1">
      <c r="A35" s="79">
        <v>5</v>
      </c>
      <c r="B35" s="92" t="s">
        <v>215</v>
      </c>
      <c r="C35" s="93"/>
      <c r="D35" s="243">
        <v>506</v>
      </c>
      <c r="E35" s="244"/>
    </row>
    <row r="36" spans="1:5" ht="26.45" thickBot="1">
      <c r="A36" s="85" t="s">
        <v>216</v>
      </c>
      <c r="B36" s="46" t="s">
        <v>217</v>
      </c>
      <c r="C36" s="46" t="s">
        <v>218</v>
      </c>
      <c r="D36" s="17">
        <v>44</v>
      </c>
      <c r="E36" s="17">
        <v>16</v>
      </c>
    </row>
    <row r="37" spans="1:5" ht="15" thickBot="1">
      <c r="A37" s="86" t="s">
        <v>219</v>
      </c>
      <c r="B37" s="27" t="s">
        <v>220</v>
      </c>
      <c r="C37" s="27" t="s">
        <v>221</v>
      </c>
      <c r="D37" s="26">
        <v>17</v>
      </c>
      <c r="E37" s="26"/>
    </row>
    <row r="38" spans="1:5" ht="15" thickBot="1">
      <c r="A38" s="85" t="s">
        <v>222</v>
      </c>
      <c r="B38" s="46" t="s">
        <v>223</v>
      </c>
      <c r="C38" s="46" t="s">
        <v>224</v>
      </c>
      <c r="D38" s="17">
        <v>12</v>
      </c>
      <c r="E38" s="17">
        <v>256</v>
      </c>
    </row>
    <row r="39" spans="1:5" ht="26.45" thickBot="1">
      <c r="A39" s="86" t="s">
        <v>225</v>
      </c>
      <c r="B39" s="27" t="s">
        <v>226</v>
      </c>
      <c r="C39" s="27" t="s">
        <v>227</v>
      </c>
      <c r="D39" s="26">
        <v>73</v>
      </c>
      <c r="E39" s="26">
        <v>1</v>
      </c>
    </row>
    <row r="40" spans="1:5" ht="26.45" thickBot="1">
      <c r="A40" s="85" t="s">
        <v>228</v>
      </c>
      <c r="B40" s="46" t="s">
        <v>229</v>
      </c>
      <c r="C40" s="46" t="s">
        <v>230</v>
      </c>
      <c r="D40" s="17">
        <v>7</v>
      </c>
      <c r="E40" s="25">
        <v>1</v>
      </c>
    </row>
    <row r="41" spans="1:5" ht="15" thickBot="1">
      <c r="A41" s="86" t="s">
        <v>231</v>
      </c>
      <c r="B41" s="27" t="s">
        <v>232</v>
      </c>
      <c r="C41" s="27" t="s">
        <v>233</v>
      </c>
      <c r="D41" s="26">
        <v>59</v>
      </c>
      <c r="E41" s="26"/>
    </row>
    <row r="42" spans="1:5" ht="15" thickBot="1">
      <c r="A42" s="85" t="s">
        <v>234</v>
      </c>
      <c r="B42" s="46" t="s">
        <v>232</v>
      </c>
      <c r="C42" s="46" t="s">
        <v>235</v>
      </c>
      <c r="D42" s="17">
        <v>14</v>
      </c>
      <c r="E42" s="25"/>
    </row>
    <row r="43" spans="1:5" ht="39.6" thickBot="1">
      <c r="A43" s="86" t="s">
        <v>236</v>
      </c>
      <c r="B43" s="27" t="s">
        <v>237</v>
      </c>
      <c r="C43" s="27" t="s">
        <v>238</v>
      </c>
      <c r="D43" s="26">
        <v>2</v>
      </c>
      <c r="E43" s="26"/>
    </row>
    <row r="44" spans="1:5" ht="39.6" thickBot="1">
      <c r="A44" s="85" t="s">
        <v>239</v>
      </c>
      <c r="B44" s="46" t="s">
        <v>240</v>
      </c>
      <c r="C44" s="46" t="s">
        <v>241</v>
      </c>
      <c r="D44" s="17">
        <v>4</v>
      </c>
      <c r="E44" s="25"/>
    </row>
    <row r="45" spans="1:5" ht="15" thickBot="1">
      <c r="A45" s="79">
        <v>6</v>
      </c>
      <c r="B45" s="116" t="s">
        <v>242</v>
      </c>
      <c r="C45" s="117"/>
      <c r="D45" s="243">
        <v>37</v>
      </c>
      <c r="E45" s="244"/>
    </row>
    <row r="46" spans="1:5" ht="26.45" thickBot="1">
      <c r="A46" s="85" t="s">
        <v>243</v>
      </c>
      <c r="B46" s="120" t="s">
        <v>244</v>
      </c>
      <c r="C46" s="121" t="s">
        <v>149</v>
      </c>
      <c r="D46" s="122">
        <v>1</v>
      </c>
      <c r="E46" s="123"/>
    </row>
    <row r="47" spans="1:5" ht="39.6" thickBot="1">
      <c r="A47" s="86" t="s">
        <v>245</v>
      </c>
      <c r="B47" s="27" t="s">
        <v>246</v>
      </c>
      <c r="C47" s="27" t="s">
        <v>247</v>
      </c>
      <c r="D47" s="26">
        <v>8</v>
      </c>
      <c r="E47" s="26"/>
    </row>
    <row r="48" spans="1:5" ht="26.45" thickBot="1">
      <c r="A48" s="85" t="s">
        <v>248</v>
      </c>
      <c r="B48" s="46" t="s">
        <v>249</v>
      </c>
      <c r="C48" s="46" t="s">
        <v>250</v>
      </c>
      <c r="D48" s="17">
        <v>28</v>
      </c>
      <c r="E48" s="25"/>
    </row>
    <row r="49" spans="1:5" ht="15" thickBot="1">
      <c r="A49" s="79">
        <v>7</v>
      </c>
      <c r="B49" s="116" t="s">
        <v>251</v>
      </c>
      <c r="C49" s="117"/>
      <c r="D49" s="243">
        <v>482</v>
      </c>
      <c r="E49" s="244"/>
    </row>
    <row r="50" spans="1:5" ht="15" thickBot="1">
      <c r="A50" s="85" t="s">
        <v>252</v>
      </c>
      <c r="B50" s="120" t="s">
        <v>253</v>
      </c>
      <c r="C50" s="121" t="s">
        <v>254</v>
      </c>
      <c r="D50" s="122">
        <v>94</v>
      </c>
      <c r="E50" s="123"/>
    </row>
    <row r="51" spans="1:5" ht="15" thickBot="1">
      <c r="A51" s="86" t="s">
        <v>255</v>
      </c>
      <c r="B51" s="27" t="s">
        <v>256</v>
      </c>
      <c r="C51" s="27" t="s">
        <v>257</v>
      </c>
      <c r="D51" s="26">
        <v>14</v>
      </c>
      <c r="E51" s="26"/>
    </row>
    <row r="52" spans="1:5" ht="15" thickBot="1">
      <c r="A52" s="85" t="s">
        <v>258</v>
      </c>
      <c r="B52" s="46" t="s">
        <v>256</v>
      </c>
      <c r="C52" s="46" t="s">
        <v>259</v>
      </c>
      <c r="D52" s="17">
        <v>2</v>
      </c>
      <c r="E52" s="25"/>
    </row>
    <row r="53" spans="1:5" ht="15" thickBot="1">
      <c r="A53" s="86" t="s">
        <v>260</v>
      </c>
      <c r="B53" s="27" t="s">
        <v>261</v>
      </c>
      <c r="C53" s="27" t="s">
        <v>262</v>
      </c>
      <c r="D53" s="26">
        <v>150</v>
      </c>
      <c r="E53" s="26"/>
    </row>
    <row r="54" spans="1:5" ht="15.75" customHeight="1" thickBot="1">
      <c r="A54" s="85" t="s">
        <v>263</v>
      </c>
      <c r="B54" s="46" t="s">
        <v>261</v>
      </c>
      <c r="C54" s="46" t="s">
        <v>264</v>
      </c>
      <c r="D54" s="17">
        <v>222</v>
      </c>
      <c r="E54" s="25"/>
    </row>
    <row r="55" spans="1:5" ht="26.45" thickBot="1">
      <c r="A55" s="79">
        <v>8</v>
      </c>
      <c r="B55" s="116" t="s">
        <v>265</v>
      </c>
      <c r="C55" s="117"/>
      <c r="D55" s="243">
        <v>57</v>
      </c>
      <c r="E55" s="244"/>
    </row>
    <row r="56" spans="1:5" ht="15" customHeight="1" thickBot="1">
      <c r="A56" s="85" t="s">
        <v>266</v>
      </c>
      <c r="B56" s="120" t="s">
        <v>267</v>
      </c>
      <c r="C56" s="121" t="s">
        <v>268</v>
      </c>
      <c r="D56" s="122">
        <v>18</v>
      </c>
      <c r="E56" s="123"/>
    </row>
    <row r="57" spans="1:5" ht="26.45" thickBot="1">
      <c r="A57" s="86" t="s">
        <v>269</v>
      </c>
      <c r="B57" s="27" t="s">
        <v>270</v>
      </c>
      <c r="C57" s="27" t="s">
        <v>271</v>
      </c>
      <c r="D57" s="26">
        <v>14</v>
      </c>
      <c r="E57" s="26"/>
    </row>
    <row r="58" spans="1:5" ht="26.45" thickBot="1">
      <c r="A58" s="85" t="s">
        <v>272</v>
      </c>
      <c r="B58" s="46" t="s">
        <v>273</v>
      </c>
      <c r="C58" s="46" t="s">
        <v>274</v>
      </c>
      <c r="D58" s="17">
        <v>20</v>
      </c>
      <c r="E58" s="25"/>
    </row>
    <row r="59" spans="1:5" ht="26.45" thickBot="1">
      <c r="A59" s="86" t="s">
        <v>275</v>
      </c>
      <c r="B59" s="27" t="s">
        <v>276</v>
      </c>
      <c r="C59" s="27" t="s">
        <v>277</v>
      </c>
      <c r="D59" s="26">
        <v>5</v>
      </c>
      <c r="E59" s="26"/>
    </row>
    <row r="60" spans="1:5" ht="15" thickBot="1">
      <c r="A60" s="78">
        <v>9</v>
      </c>
      <c r="B60" s="118" t="s">
        <v>278</v>
      </c>
      <c r="C60" s="119"/>
      <c r="D60" s="245">
        <v>19</v>
      </c>
      <c r="E60" s="246"/>
    </row>
    <row r="61" spans="1:5" ht="39.6" thickBot="1">
      <c r="A61" s="86" t="s">
        <v>279</v>
      </c>
      <c r="B61" s="87" t="s">
        <v>280</v>
      </c>
      <c r="C61" s="88" t="s">
        <v>281</v>
      </c>
      <c r="D61" s="98">
        <v>2</v>
      </c>
      <c r="E61" s="99"/>
    </row>
    <row r="62" spans="1:5" ht="26.45" thickBot="1">
      <c r="A62" s="85" t="s">
        <v>282</v>
      </c>
      <c r="B62" s="46" t="s">
        <v>283</v>
      </c>
      <c r="C62" s="46" t="s">
        <v>284</v>
      </c>
      <c r="D62" s="17">
        <v>3</v>
      </c>
      <c r="E62" s="25"/>
    </row>
    <row r="63" spans="1:5" ht="65.45" thickBot="1">
      <c r="A63" s="86" t="s">
        <v>285</v>
      </c>
      <c r="B63" s="27" t="s">
        <v>286</v>
      </c>
      <c r="C63" s="27" t="s">
        <v>287</v>
      </c>
      <c r="D63" s="26">
        <v>12</v>
      </c>
      <c r="E63" s="26"/>
    </row>
    <row r="64" spans="1:5" ht="26.45" thickBot="1">
      <c r="A64" s="85" t="s">
        <v>288</v>
      </c>
      <c r="B64" s="46" t="s">
        <v>289</v>
      </c>
      <c r="C64" s="46" t="s">
        <v>290</v>
      </c>
      <c r="D64" s="17">
        <v>2</v>
      </c>
      <c r="E64" s="25"/>
    </row>
    <row r="65" spans="1:5" ht="15" thickBot="1">
      <c r="A65" s="79">
        <v>10</v>
      </c>
      <c r="B65" s="116" t="s">
        <v>291</v>
      </c>
      <c r="C65" s="117"/>
      <c r="D65" s="243">
        <v>66</v>
      </c>
      <c r="E65" s="244"/>
    </row>
    <row r="66" spans="1:5" ht="52.5" thickBot="1">
      <c r="A66" s="85" t="s">
        <v>292</v>
      </c>
      <c r="B66" s="46" t="s">
        <v>293</v>
      </c>
      <c r="C66" s="46"/>
      <c r="D66" s="17">
        <v>5</v>
      </c>
      <c r="E66" s="25"/>
    </row>
    <row r="67" spans="1:5" ht="65.45" thickBot="1">
      <c r="A67" s="86" t="s">
        <v>294</v>
      </c>
      <c r="B67" s="27" t="s">
        <v>295</v>
      </c>
      <c r="C67" s="27"/>
      <c r="D67" s="26">
        <v>61</v>
      </c>
      <c r="E67" s="26"/>
    </row>
    <row r="68" spans="1:5" ht="15" thickBot="1">
      <c r="A68" s="89" t="s">
        <v>296</v>
      </c>
      <c r="B68" s="90"/>
      <c r="C68" s="91"/>
      <c r="D68" s="247">
        <v>1287</v>
      </c>
      <c r="E68" s="248"/>
    </row>
  </sheetData>
  <mergeCells count="11">
    <mergeCell ref="D21:E21"/>
    <mergeCell ref="D35:E35"/>
    <mergeCell ref="D4:E4"/>
    <mergeCell ref="D8:E8"/>
    <mergeCell ref="D15:E15"/>
    <mergeCell ref="D45:E45"/>
    <mergeCell ref="D49:E49"/>
    <mergeCell ref="D55:E55"/>
    <mergeCell ref="D60:E60"/>
    <mergeCell ref="D68:E68"/>
    <mergeCell ref="D65:E6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79998168889431442"/>
  </sheetPr>
  <dimension ref="A1:F112"/>
  <sheetViews>
    <sheetView topLeftCell="A37" workbookViewId="0">
      <selection activeCell="E3" sqref="E3:F3"/>
    </sheetView>
  </sheetViews>
  <sheetFormatPr defaultRowHeight="14.45"/>
  <cols>
    <col min="1" max="1" width="40.5703125" customWidth="1"/>
    <col min="2" max="2" width="10.85546875" style="1" bestFit="1" customWidth="1"/>
    <col min="3" max="3" width="59.85546875" bestFit="1" customWidth="1"/>
    <col min="4" max="4" width="15.5703125" customWidth="1"/>
    <col min="5" max="6" width="12.140625" customWidth="1"/>
  </cols>
  <sheetData>
    <row r="1" spans="1:6">
      <c r="A1" s="11" t="s">
        <v>297</v>
      </c>
    </row>
    <row r="2" spans="1:6" ht="15" thickBot="1"/>
    <row r="3" spans="1:6" ht="15" thickBot="1">
      <c r="A3" s="235" t="s">
        <v>298</v>
      </c>
      <c r="B3" s="251" t="s">
        <v>299</v>
      </c>
      <c r="C3" s="235" t="s">
        <v>300</v>
      </c>
      <c r="D3" s="235" t="s">
        <v>301</v>
      </c>
      <c r="E3" s="253" t="s">
        <v>302</v>
      </c>
      <c r="F3" s="254"/>
    </row>
    <row r="4" spans="1:6" ht="15" thickBot="1">
      <c r="A4" s="236"/>
      <c r="B4" s="252"/>
      <c r="C4" s="236"/>
      <c r="D4" s="236"/>
      <c r="E4" s="28" t="s">
        <v>303</v>
      </c>
      <c r="F4" s="28" t="s">
        <v>304</v>
      </c>
    </row>
    <row r="5" spans="1:6" ht="15" thickBot="1">
      <c r="A5" s="206" t="s">
        <v>305</v>
      </c>
      <c r="B5" s="29">
        <v>2021</v>
      </c>
      <c r="C5" s="29" t="s">
        <v>85</v>
      </c>
      <c r="D5" s="7" t="s">
        <v>306</v>
      </c>
      <c r="E5" s="7">
        <v>28960000</v>
      </c>
      <c r="F5" s="7">
        <v>36920000</v>
      </c>
    </row>
    <row r="6" spans="1:6" ht="15.95" customHeight="1" thickBot="1">
      <c r="A6" s="207" t="s">
        <v>305</v>
      </c>
      <c r="B6" s="30">
        <v>2021</v>
      </c>
      <c r="C6" s="30" t="s">
        <v>59</v>
      </c>
      <c r="D6" s="21" t="s">
        <v>306</v>
      </c>
      <c r="E6" s="134">
        <v>1300000</v>
      </c>
      <c r="F6" s="134">
        <v>1700000</v>
      </c>
    </row>
    <row r="7" spans="1:6" ht="15" thickBot="1">
      <c r="A7" s="206" t="s">
        <v>305</v>
      </c>
      <c r="B7" s="29">
        <v>2021</v>
      </c>
      <c r="C7" s="29" t="s">
        <v>44</v>
      </c>
      <c r="D7" s="6" t="s">
        <v>306</v>
      </c>
      <c r="E7" s="198">
        <v>31</v>
      </c>
      <c r="F7" s="6">
        <v>39.9</v>
      </c>
    </row>
    <row r="8" spans="1:6" ht="15.95" customHeight="1" thickBot="1">
      <c r="A8" s="207" t="s">
        <v>305</v>
      </c>
      <c r="B8" s="30">
        <v>2021</v>
      </c>
      <c r="C8" s="30" t="s">
        <v>52</v>
      </c>
      <c r="D8" s="21" t="s">
        <v>306</v>
      </c>
      <c r="E8" s="174">
        <v>21.3</v>
      </c>
      <c r="F8" s="174">
        <v>36.200000000000003</v>
      </c>
    </row>
    <row r="9" spans="1:6" ht="15" thickBot="1">
      <c r="A9" s="206" t="s">
        <v>305</v>
      </c>
      <c r="B9" s="29">
        <v>2021</v>
      </c>
      <c r="C9" s="29" t="s">
        <v>307</v>
      </c>
      <c r="D9" s="6" t="s">
        <v>306</v>
      </c>
      <c r="E9" s="7">
        <v>183844.41705600001</v>
      </c>
      <c r="F9" s="7">
        <v>123000</v>
      </c>
    </row>
    <row r="10" spans="1:6" ht="15" thickBot="1">
      <c r="A10" s="206" t="s">
        <v>308</v>
      </c>
      <c r="B10" s="29">
        <v>2021</v>
      </c>
      <c r="C10" s="29" t="s">
        <v>85</v>
      </c>
      <c r="D10" s="6" t="s">
        <v>306</v>
      </c>
      <c r="E10" s="7">
        <v>18680000</v>
      </c>
      <c r="F10" s="7">
        <v>27380000</v>
      </c>
    </row>
    <row r="11" spans="1:6" ht="15.95" customHeight="1" thickBot="1">
      <c r="A11" s="207" t="s">
        <v>308</v>
      </c>
      <c r="B11" s="30">
        <v>2021</v>
      </c>
      <c r="C11" s="30" t="s">
        <v>59</v>
      </c>
      <c r="D11" s="21" t="s">
        <v>306</v>
      </c>
      <c r="E11" s="134">
        <v>999000</v>
      </c>
      <c r="F11" s="134">
        <v>1470000</v>
      </c>
    </row>
    <row r="12" spans="1:6" ht="15" thickBot="1">
      <c r="A12" s="206" t="s">
        <v>308</v>
      </c>
      <c r="B12" s="29">
        <v>2021</v>
      </c>
      <c r="C12" s="29" t="s">
        <v>44</v>
      </c>
      <c r="D12" s="6" t="s">
        <v>306</v>
      </c>
      <c r="E12" s="6">
        <v>13.7</v>
      </c>
      <c r="F12" s="6">
        <v>46.3</v>
      </c>
    </row>
    <row r="13" spans="1:6" ht="15.95" customHeight="1" thickBot="1">
      <c r="A13" s="207" t="s">
        <v>308</v>
      </c>
      <c r="B13" s="30">
        <v>2021</v>
      </c>
      <c r="C13" s="30" t="s">
        <v>52</v>
      </c>
      <c r="D13" s="21" t="s">
        <v>306</v>
      </c>
      <c r="E13" s="174">
        <v>13.3</v>
      </c>
      <c r="F13" s="174">
        <v>34.200000000000003</v>
      </c>
    </row>
    <row r="14" spans="1:6" ht="15" thickBot="1">
      <c r="A14" s="206" t="s">
        <v>308</v>
      </c>
      <c r="B14" s="29">
        <v>2021</v>
      </c>
      <c r="C14" s="29" t="s">
        <v>42</v>
      </c>
      <c r="D14" s="6" t="s">
        <v>306</v>
      </c>
      <c r="E14" s="7">
        <v>173630.460288</v>
      </c>
      <c r="F14" s="7">
        <v>108000</v>
      </c>
    </row>
    <row r="15" spans="1:6" ht="15" thickBot="1">
      <c r="A15" s="206" t="s">
        <v>309</v>
      </c>
      <c r="B15" s="29">
        <v>2021</v>
      </c>
      <c r="C15" s="29" t="s">
        <v>73</v>
      </c>
      <c r="D15" s="6" t="s">
        <v>306</v>
      </c>
      <c r="E15" s="134" t="s">
        <v>310</v>
      </c>
      <c r="F15" s="134">
        <v>4</v>
      </c>
    </row>
    <row r="16" spans="1:6" ht="15.95" customHeight="1" thickBot="1">
      <c r="A16" s="207" t="s">
        <v>309</v>
      </c>
      <c r="B16" s="30">
        <v>2021</v>
      </c>
      <c r="C16" s="30" t="s">
        <v>73</v>
      </c>
      <c r="D16" s="21" t="s">
        <v>311</v>
      </c>
      <c r="E16" s="6" t="s">
        <v>310</v>
      </c>
      <c r="F16" s="6">
        <v>1</v>
      </c>
    </row>
    <row r="17" spans="1:6" ht="15" thickBot="1">
      <c r="A17" s="206" t="s">
        <v>312</v>
      </c>
      <c r="B17" s="29">
        <v>2021</v>
      </c>
      <c r="C17" s="29" t="s">
        <v>85</v>
      </c>
      <c r="D17" s="6" t="s">
        <v>306</v>
      </c>
      <c r="E17" s="134">
        <v>14566631</v>
      </c>
      <c r="F17" s="134">
        <v>11996758</v>
      </c>
    </row>
    <row r="18" spans="1:6" ht="15.95" customHeight="1" thickBot="1">
      <c r="A18" s="207" t="s">
        <v>313</v>
      </c>
      <c r="B18" s="30">
        <v>2021</v>
      </c>
      <c r="C18" s="30" t="s">
        <v>85</v>
      </c>
      <c r="D18" s="21" t="s">
        <v>306</v>
      </c>
      <c r="E18" s="7">
        <v>11059585</v>
      </c>
      <c r="F18" s="7">
        <v>10307000</v>
      </c>
    </row>
    <row r="19" spans="1:6" ht="15" thickBot="1">
      <c r="A19" s="206" t="s">
        <v>313</v>
      </c>
      <c r="B19" s="29">
        <v>2021</v>
      </c>
      <c r="C19" s="29" t="s">
        <v>78</v>
      </c>
      <c r="D19" s="6" t="s">
        <v>306</v>
      </c>
      <c r="E19" s="134">
        <v>1613</v>
      </c>
      <c r="F19" s="134">
        <v>0</v>
      </c>
    </row>
    <row r="20" spans="1:6" ht="15.95" customHeight="1" thickBot="1">
      <c r="A20" s="207" t="s">
        <v>314</v>
      </c>
      <c r="B20" s="30">
        <v>2021</v>
      </c>
      <c r="C20" s="30" t="s">
        <v>34</v>
      </c>
      <c r="D20" s="21" t="s">
        <v>315</v>
      </c>
      <c r="E20" s="7">
        <v>966000</v>
      </c>
      <c r="F20" s="7">
        <v>911000</v>
      </c>
    </row>
    <row r="21" spans="1:6" ht="15" thickBot="1">
      <c r="A21" s="206" t="s">
        <v>316</v>
      </c>
      <c r="B21" s="29">
        <v>2021</v>
      </c>
      <c r="C21" s="29" t="s">
        <v>317</v>
      </c>
      <c r="D21" s="6" t="s">
        <v>315</v>
      </c>
      <c r="E21" s="134">
        <v>666</v>
      </c>
      <c r="F21" s="134">
        <v>512</v>
      </c>
    </row>
    <row r="22" spans="1:6" ht="15.95" customHeight="1" thickBot="1">
      <c r="A22" s="207" t="s">
        <v>316</v>
      </c>
      <c r="B22" s="30">
        <v>2021</v>
      </c>
      <c r="C22" s="30" t="s">
        <v>318</v>
      </c>
      <c r="D22" s="21" t="s">
        <v>315</v>
      </c>
      <c r="E22" s="6">
        <v>769</v>
      </c>
      <c r="F22" s="6">
        <v>809</v>
      </c>
    </row>
    <row r="23" spans="1:6" ht="15" thickBot="1">
      <c r="A23" s="206" t="s">
        <v>316</v>
      </c>
      <c r="B23" s="29">
        <v>2021</v>
      </c>
      <c r="C23" s="29" t="s">
        <v>319</v>
      </c>
      <c r="D23" s="6" t="s">
        <v>315</v>
      </c>
      <c r="E23" s="134">
        <v>134</v>
      </c>
      <c r="F23" s="134">
        <v>147</v>
      </c>
    </row>
    <row r="24" spans="1:6" ht="15.95" customHeight="1" thickBot="1">
      <c r="A24" s="207" t="s">
        <v>316</v>
      </c>
      <c r="B24" s="30">
        <v>2021</v>
      </c>
      <c r="C24" s="30" t="s">
        <v>320</v>
      </c>
      <c r="D24" s="21" t="s">
        <v>315</v>
      </c>
      <c r="E24" s="6">
        <v>134</v>
      </c>
      <c r="F24" s="6">
        <v>147</v>
      </c>
    </row>
    <row r="25" spans="1:6" ht="15" thickBot="1">
      <c r="A25" s="206" t="s">
        <v>321</v>
      </c>
      <c r="B25" s="29">
        <v>2021</v>
      </c>
      <c r="C25" s="29" t="s">
        <v>123</v>
      </c>
      <c r="D25" s="6" t="s">
        <v>311</v>
      </c>
      <c r="E25" s="134">
        <v>223088</v>
      </c>
      <c r="F25" s="134">
        <v>5886</v>
      </c>
    </row>
    <row r="26" spans="1:6" ht="15.95" customHeight="1" thickBot="1">
      <c r="A26" s="207" t="s">
        <v>322</v>
      </c>
      <c r="B26" s="30">
        <v>2021</v>
      </c>
      <c r="C26" s="30" t="s">
        <v>34</v>
      </c>
      <c r="D26" s="21" t="s">
        <v>306</v>
      </c>
      <c r="E26" s="134">
        <v>34359.4</v>
      </c>
      <c r="F26" s="134">
        <v>32812</v>
      </c>
    </row>
    <row r="27" spans="1:6" ht="15.95" customHeight="1" thickBot="1">
      <c r="A27" s="207" t="s">
        <v>323</v>
      </c>
      <c r="B27" s="30">
        <v>2021</v>
      </c>
      <c r="C27" s="30" t="s">
        <v>44</v>
      </c>
      <c r="D27" s="21" t="s">
        <v>306</v>
      </c>
      <c r="E27" s="6" t="s">
        <v>324</v>
      </c>
      <c r="F27" s="6">
        <v>1.53</v>
      </c>
    </row>
    <row r="28" spans="1:6" ht="15" thickBot="1">
      <c r="A28" s="206" t="s">
        <v>323</v>
      </c>
      <c r="B28" s="29">
        <v>2021</v>
      </c>
      <c r="C28" s="29" t="s">
        <v>52</v>
      </c>
      <c r="D28" s="6" t="s">
        <v>306</v>
      </c>
      <c r="E28" s="134" t="s">
        <v>324</v>
      </c>
      <c r="F28" s="134">
        <v>1.1100000000000001</v>
      </c>
    </row>
    <row r="29" spans="1:6" ht="15.95" customHeight="1" thickBot="1">
      <c r="A29" s="207" t="s">
        <v>325</v>
      </c>
      <c r="B29" s="30">
        <v>2021</v>
      </c>
      <c r="C29" s="30" t="s">
        <v>68</v>
      </c>
      <c r="D29" s="21" t="s">
        <v>306</v>
      </c>
      <c r="E29" s="199">
        <v>102.4</v>
      </c>
      <c r="F29" s="199">
        <v>264.89999999999998</v>
      </c>
    </row>
    <row r="30" spans="1:6" ht="15" thickBot="1">
      <c r="A30" s="206" t="s">
        <v>326</v>
      </c>
      <c r="B30" s="29">
        <v>2021</v>
      </c>
      <c r="C30" s="29" t="s">
        <v>34</v>
      </c>
      <c r="D30" s="6" t="s">
        <v>306</v>
      </c>
      <c r="E30" s="134">
        <v>7360</v>
      </c>
      <c r="F30" s="134">
        <v>7436</v>
      </c>
    </row>
    <row r="31" spans="1:6" ht="15.95" customHeight="1" thickBot="1">
      <c r="A31" s="207" t="s">
        <v>327</v>
      </c>
      <c r="B31" s="30">
        <v>2021</v>
      </c>
      <c r="C31" s="30" t="s">
        <v>42</v>
      </c>
      <c r="D31" s="21" t="s">
        <v>306</v>
      </c>
      <c r="E31" s="7">
        <v>15156.7305990442</v>
      </c>
      <c r="F31" s="7">
        <v>1132.29</v>
      </c>
    </row>
    <row r="32" spans="1:6" ht="15" thickBot="1">
      <c r="A32" s="206" t="s">
        <v>327</v>
      </c>
      <c r="B32" s="29">
        <v>2021</v>
      </c>
      <c r="C32" s="29" t="s">
        <v>65</v>
      </c>
      <c r="D32" s="6" t="s">
        <v>306</v>
      </c>
      <c r="E32" s="134">
        <v>96673.549629965899</v>
      </c>
      <c r="F32" s="134">
        <v>3759.6</v>
      </c>
    </row>
    <row r="33" spans="1:6" ht="15.95" customHeight="1" thickBot="1">
      <c r="A33" s="207" t="s">
        <v>327</v>
      </c>
      <c r="B33" s="30">
        <v>2021</v>
      </c>
      <c r="C33" s="30" t="s">
        <v>68</v>
      </c>
      <c r="D33" s="21" t="s">
        <v>306</v>
      </c>
      <c r="E33" s="7">
        <v>2914</v>
      </c>
      <c r="F33" s="7">
        <v>103.2</v>
      </c>
    </row>
    <row r="34" spans="1:6" ht="15" thickBot="1">
      <c r="A34" s="206" t="s">
        <v>328</v>
      </c>
      <c r="B34" s="29">
        <v>2021</v>
      </c>
      <c r="C34" s="29" t="s">
        <v>329</v>
      </c>
      <c r="D34" s="6" t="s">
        <v>306</v>
      </c>
      <c r="E34" s="134"/>
      <c r="F34" s="134">
        <v>11520</v>
      </c>
    </row>
    <row r="35" spans="1:6" ht="15.95" customHeight="1" thickBot="1">
      <c r="A35" s="207" t="s">
        <v>328</v>
      </c>
      <c r="B35" s="30">
        <v>2021</v>
      </c>
      <c r="C35" s="30" t="s">
        <v>68</v>
      </c>
      <c r="D35" s="21" t="s">
        <v>306</v>
      </c>
      <c r="E35" s="7"/>
      <c r="F35" s="7">
        <v>1400</v>
      </c>
    </row>
    <row r="36" spans="1:6" ht="15" thickBot="1">
      <c r="A36" s="206" t="s">
        <v>328</v>
      </c>
      <c r="B36" s="29">
        <v>2021</v>
      </c>
      <c r="C36" s="29" t="s">
        <v>69</v>
      </c>
      <c r="D36" s="6" t="s">
        <v>306</v>
      </c>
      <c r="E36" s="134"/>
      <c r="F36" s="134">
        <v>4800</v>
      </c>
    </row>
    <row r="37" spans="1:6" ht="15.95" customHeight="1" thickBot="1">
      <c r="A37" s="207" t="s">
        <v>330</v>
      </c>
      <c r="B37" s="30">
        <v>2021</v>
      </c>
      <c r="C37" s="30" t="s">
        <v>79</v>
      </c>
      <c r="D37" s="21" t="s">
        <v>306</v>
      </c>
      <c r="E37" s="134">
        <v>3200</v>
      </c>
      <c r="F37" s="134">
        <v>3670</v>
      </c>
    </row>
    <row r="38" spans="1:6" ht="15.95" customHeight="1" thickBot="1">
      <c r="A38" s="207" t="s">
        <v>331</v>
      </c>
      <c r="B38" s="30">
        <v>2021</v>
      </c>
      <c r="C38" s="30" t="s">
        <v>67</v>
      </c>
      <c r="D38" s="21" t="s">
        <v>306</v>
      </c>
      <c r="E38" s="7">
        <v>108100</v>
      </c>
      <c r="F38" s="7">
        <v>7848</v>
      </c>
    </row>
    <row r="39" spans="1:6" ht="15" thickBot="1">
      <c r="A39" s="206" t="s">
        <v>332</v>
      </c>
      <c r="B39" s="29">
        <v>2021</v>
      </c>
      <c r="C39" s="29" t="s">
        <v>65</v>
      </c>
      <c r="D39" s="6" t="s">
        <v>306</v>
      </c>
      <c r="E39" s="134">
        <v>208000.66</v>
      </c>
      <c r="F39" s="134">
        <v>635890</v>
      </c>
    </row>
    <row r="40" spans="1:6" ht="15.95" customHeight="1" thickBot="1">
      <c r="A40" s="207" t="s">
        <v>333</v>
      </c>
      <c r="B40" s="30">
        <v>2021</v>
      </c>
      <c r="C40" s="30" t="s">
        <v>36</v>
      </c>
      <c r="D40" s="21" t="s">
        <v>334</v>
      </c>
      <c r="E40" s="174">
        <v>8.1999999999999993</v>
      </c>
      <c r="F40" s="174">
        <v>7.6</v>
      </c>
    </row>
    <row r="41" spans="1:6" ht="15.95" customHeight="1" thickBot="1">
      <c r="A41" s="207" t="s">
        <v>335</v>
      </c>
      <c r="B41" s="30">
        <v>2021</v>
      </c>
      <c r="C41" s="30" t="s">
        <v>36</v>
      </c>
      <c r="D41" s="21" t="s">
        <v>334</v>
      </c>
      <c r="E41" s="6">
        <v>5.0999999999999996</v>
      </c>
      <c r="F41" s="6" t="s">
        <v>336</v>
      </c>
    </row>
    <row r="42" spans="1:6" ht="15" thickBot="1">
      <c r="A42" s="206" t="s">
        <v>337</v>
      </c>
      <c r="B42" s="29">
        <v>2021</v>
      </c>
      <c r="C42" s="29" t="s">
        <v>36</v>
      </c>
      <c r="D42" s="6" t="s">
        <v>334</v>
      </c>
      <c r="E42" s="174">
        <v>7.1</v>
      </c>
      <c r="F42" s="174">
        <v>6.7</v>
      </c>
    </row>
    <row r="43" spans="1:6" ht="15.95" customHeight="1" thickBot="1">
      <c r="A43" s="207" t="s">
        <v>338</v>
      </c>
      <c r="B43" s="30">
        <v>2021</v>
      </c>
      <c r="C43" s="30" t="s">
        <v>36</v>
      </c>
      <c r="D43" s="21" t="s">
        <v>334</v>
      </c>
      <c r="E43" s="198">
        <v>12</v>
      </c>
      <c r="F43" s="6">
        <v>11</v>
      </c>
    </row>
    <row r="44" spans="1:6" ht="15" thickBot="1">
      <c r="A44" s="206" t="s">
        <v>338</v>
      </c>
      <c r="B44" s="29">
        <v>2021</v>
      </c>
      <c r="C44" s="29" t="s">
        <v>45</v>
      </c>
      <c r="D44" s="6" t="s">
        <v>334</v>
      </c>
      <c r="E44" s="174" t="s">
        <v>339</v>
      </c>
      <c r="F44" s="134" t="s">
        <v>340</v>
      </c>
    </row>
    <row r="45" spans="1:6" ht="15.95" customHeight="1" thickBot="1">
      <c r="A45" s="207" t="s">
        <v>341</v>
      </c>
      <c r="B45" s="30">
        <v>2021</v>
      </c>
      <c r="C45" s="30" t="s">
        <v>36</v>
      </c>
      <c r="D45" s="21" t="s">
        <v>334</v>
      </c>
      <c r="E45" s="198">
        <v>31</v>
      </c>
      <c r="F45" s="6">
        <v>29</v>
      </c>
    </row>
    <row r="46" spans="1:6" ht="15" thickBot="1">
      <c r="A46" s="206" t="s">
        <v>342</v>
      </c>
      <c r="B46" s="29">
        <v>2021</v>
      </c>
      <c r="C46" s="29" t="s">
        <v>36</v>
      </c>
      <c r="D46" s="6" t="s">
        <v>334</v>
      </c>
      <c r="E46" s="200">
        <v>23</v>
      </c>
      <c r="F46" s="134">
        <v>22</v>
      </c>
    </row>
    <row r="47" spans="1:6" ht="15.95" customHeight="1" thickBot="1">
      <c r="A47" s="207" t="s">
        <v>314</v>
      </c>
      <c r="B47" s="30">
        <v>2021</v>
      </c>
      <c r="C47" s="30" t="s">
        <v>36</v>
      </c>
      <c r="D47" s="21" t="s">
        <v>334</v>
      </c>
      <c r="E47" s="198">
        <v>65</v>
      </c>
      <c r="F47" s="198">
        <v>61</v>
      </c>
    </row>
    <row r="48" spans="1:6" ht="15" thickBot="1">
      <c r="A48" s="206" t="s">
        <v>343</v>
      </c>
      <c r="B48" s="29">
        <v>2021</v>
      </c>
      <c r="C48" s="29" t="s">
        <v>36</v>
      </c>
      <c r="D48" s="6" t="s">
        <v>334</v>
      </c>
      <c r="E48" s="174">
        <v>7.8</v>
      </c>
      <c r="F48" s="174">
        <v>7.2</v>
      </c>
    </row>
    <row r="49" spans="1:6" ht="15.95" customHeight="1" thickBot="1">
      <c r="A49" s="207" t="s">
        <v>344</v>
      </c>
      <c r="B49" s="30">
        <v>2021</v>
      </c>
      <c r="C49" s="30" t="s">
        <v>36</v>
      </c>
      <c r="D49" s="21" t="s">
        <v>334</v>
      </c>
      <c r="E49" s="6">
        <v>8.6</v>
      </c>
      <c r="F49" s="6">
        <v>7.9</v>
      </c>
    </row>
    <row r="50" spans="1:6" ht="15" thickBot="1">
      <c r="A50" s="206" t="s">
        <v>345</v>
      </c>
      <c r="B50" s="29">
        <v>2021</v>
      </c>
      <c r="C50" s="29" t="s">
        <v>36</v>
      </c>
      <c r="D50" s="6" t="s">
        <v>334</v>
      </c>
      <c r="E50" s="174">
        <v>8.1999999999999993</v>
      </c>
      <c r="F50" s="174">
        <v>7.5</v>
      </c>
    </row>
    <row r="51" spans="1:6" ht="15.95" customHeight="1" thickBot="1">
      <c r="A51" s="207" t="s">
        <v>346</v>
      </c>
      <c r="B51" s="30">
        <v>2021</v>
      </c>
      <c r="C51" s="30" t="s">
        <v>36</v>
      </c>
      <c r="D51" s="21" t="s">
        <v>334</v>
      </c>
      <c r="E51" s="6">
        <v>5.6</v>
      </c>
      <c r="F51" s="6">
        <v>5.2</v>
      </c>
    </row>
    <row r="52" spans="1:6" ht="15" thickBot="1">
      <c r="A52" s="206" t="s">
        <v>347</v>
      </c>
      <c r="B52" s="29">
        <v>2021</v>
      </c>
      <c r="C52" s="29" t="s">
        <v>36</v>
      </c>
      <c r="D52" s="6" t="s">
        <v>334</v>
      </c>
      <c r="E52" s="200">
        <v>28</v>
      </c>
      <c r="F52" s="134">
        <v>26</v>
      </c>
    </row>
    <row r="53" spans="1:6" ht="15.95" customHeight="1" thickBot="1">
      <c r="A53" s="207" t="s">
        <v>348</v>
      </c>
      <c r="B53" s="30">
        <v>2021</v>
      </c>
      <c r="C53" s="30" t="s">
        <v>36</v>
      </c>
      <c r="D53" s="21" t="s">
        <v>334</v>
      </c>
      <c r="E53" s="198">
        <v>10</v>
      </c>
      <c r="F53" s="6">
        <v>9.5</v>
      </c>
    </row>
    <row r="54" spans="1:6" ht="15" thickBot="1">
      <c r="A54" s="206" t="s">
        <v>349</v>
      </c>
      <c r="B54" s="29">
        <v>2021</v>
      </c>
      <c r="C54" s="29" t="s">
        <v>36</v>
      </c>
      <c r="D54" s="6" t="s">
        <v>334</v>
      </c>
      <c r="E54" s="174">
        <v>5.0999999999999996</v>
      </c>
      <c r="F54" s="134" t="s">
        <v>350</v>
      </c>
    </row>
    <row r="55" spans="1:6" ht="15.95" customHeight="1" thickBot="1">
      <c r="A55" s="207" t="s">
        <v>351</v>
      </c>
      <c r="B55" s="30">
        <v>2021</v>
      </c>
      <c r="C55" s="30" t="s">
        <v>36</v>
      </c>
      <c r="D55" s="21" t="s">
        <v>334</v>
      </c>
      <c r="E55" s="198">
        <v>11</v>
      </c>
      <c r="F55" s="6">
        <v>9.8000000000000007</v>
      </c>
    </row>
    <row r="56" spans="1:6" ht="15" thickBot="1">
      <c r="A56" s="206" t="s">
        <v>352</v>
      </c>
      <c r="B56" s="29">
        <v>2021</v>
      </c>
      <c r="C56" s="29" t="s">
        <v>36</v>
      </c>
      <c r="D56" s="6" t="s">
        <v>334</v>
      </c>
      <c r="E56" s="200">
        <v>17</v>
      </c>
      <c r="F56" s="174">
        <v>16</v>
      </c>
    </row>
    <row r="57" spans="1:6" ht="15.95" customHeight="1" thickBot="1">
      <c r="A57" s="207" t="s">
        <v>353</v>
      </c>
      <c r="B57" s="30">
        <v>2021</v>
      </c>
      <c r="C57" s="30" t="s">
        <v>36</v>
      </c>
      <c r="D57" s="21" t="s">
        <v>334</v>
      </c>
      <c r="E57" s="198">
        <v>26</v>
      </c>
      <c r="F57" s="148">
        <v>24</v>
      </c>
    </row>
    <row r="58" spans="1:6" ht="15" thickBot="1">
      <c r="A58" s="206" t="s">
        <v>354</v>
      </c>
      <c r="B58" s="29">
        <v>2021</v>
      </c>
      <c r="C58" s="29" t="s">
        <v>36</v>
      </c>
      <c r="D58" s="6" t="s">
        <v>334</v>
      </c>
      <c r="E58" s="174">
        <v>7.8</v>
      </c>
      <c r="F58" s="174">
        <v>7.3</v>
      </c>
    </row>
    <row r="59" spans="1:6" ht="15.95" customHeight="1" thickBot="1">
      <c r="A59" s="207" t="s">
        <v>355</v>
      </c>
      <c r="B59" s="30">
        <v>2021</v>
      </c>
      <c r="C59" s="30" t="s">
        <v>36</v>
      </c>
      <c r="D59" s="21" t="s">
        <v>334</v>
      </c>
      <c r="E59" s="6">
        <v>5.0999999999999996</v>
      </c>
      <c r="F59" s="6" t="s">
        <v>350</v>
      </c>
    </row>
    <row r="60" spans="1:6" ht="15" thickBot="1">
      <c r="A60" s="206" t="s">
        <v>356</v>
      </c>
      <c r="B60" s="29">
        <v>2021</v>
      </c>
      <c r="C60" s="29" t="s">
        <v>36</v>
      </c>
      <c r="D60" s="6" t="s">
        <v>334</v>
      </c>
      <c r="E60" s="200">
        <v>86</v>
      </c>
      <c r="F60" s="174">
        <v>80</v>
      </c>
    </row>
    <row r="61" spans="1:6" ht="15.95" customHeight="1" thickBot="1">
      <c r="A61" s="207" t="s">
        <v>357</v>
      </c>
      <c r="B61" s="30">
        <v>2021</v>
      </c>
      <c r="C61" s="30" t="s">
        <v>36</v>
      </c>
      <c r="D61" s="21" t="s">
        <v>334</v>
      </c>
      <c r="E61" s="198">
        <v>46</v>
      </c>
      <c r="F61" s="148">
        <v>43</v>
      </c>
    </row>
    <row r="62" spans="1:6" ht="15" thickBot="1">
      <c r="A62" s="206" t="s">
        <v>358</v>
      </c>
      <c r="B62" s="29">
        <v>2021</v>
      </c>
      <c r="C62" s="29" t="s">
        <v>36</v>
      </c>
      <c r="D62" s="6" t="s">
        <v>334</v>
      </c>
      <c r="E62" s="200">
        <v>12</v>
      </c>
      <c r="F62" s="174">
        <v>11</v>
      </c>
    </row>
    <row r="63" spans="1:6" ht="15.95" customHeight="1" thickBot="1">
      <c r="A63" s="207" t="s">
        <v>332</v>
      </c>
      <c r="B63" s="30">
        <v>2020</v>
      </c>
      <c r="C63" s="30" t="s">
        <v>65</v>
      </c>
      <c r="D63" s="21" t="s">
        <v>306</v>
      </c>
      <c r="E63" s="7">
        <v>241679</v>
      </c>
      <c r="F63" s="7">
        <v>671450</v>
      </c>
    </row>
    <row r="64" spans="1:6" ht="15" thickBot="1">
      <c r="A64" s="206" t="s">
        <v>332</v>
      </c>
      <c r="B64" s="29">
        <v>2019</v>
      </c>
      <c r="C64" s="29" t="s">
        <v>65</v>
      </c>
      <c r="D64" s="6" t="s">
        <v>306</v>
      </c>
      <c r="E64" s="7">
        <v>234559</v>
      </c>
      <c r="F64" s="7">
        <v>692660</v>
      </c>
    </row>
    <row r="65" spans="1:6" ht="15" thickBot="1">
      <c r="A65" s="206" t="s">
        <v>332</v>
      </c>
      <c r="B65" s="29">
        <v>2018</v>
      </c>
      <c r="C65" s="29" t="s">
        <v>65</v>
      </c>
      <c r="D65" s="6" t="s">
        <v>306</v>
      </c>
      <c r="E65" s="134">
        <v>270592</v>
      </c>
      <c r="F65" s="134">
        <v>731600</v>
      </c>
    </row>
    <row r="66" spans="1:6" ht="15.95" customHeight="1" thickBot="1">
      <c r="A66" s="207" t="s">
        <v>359</v>
      </c>
      <c r="B66" s="30">
        <v>2021</v>
      </c>
      <c r="C66" s="30" t="s">
        <v>329</v>
      </c>
      <c r="D66" s="21" t="s">
        <v>306</v>
      </c>
      <c r="E66" s="7"/>
      <c r="F66" s="7">
        <v>1000</v>
      </c>
    </row>
    <row r="67" spans="1:6" ht="15" thickBot="1">
      <c r="A67" s="206" t="s">
        <v>360</v>
      </c>
      <c r="B67" s="29">
        <v>2021</v>
      </c>
      <c r="C67" s="29" t="s">
        <v>329</v>
      </c>
      <c r="D67" s="6" t="s">
        <v>306</v>
      </c>
      <c r="E67" s="134"/>
      <c r="F67" s="134">
        <v>13920</v>
      </c>
    </row>
    <row r="68" spans="1:6" ht="15.95" customHeight="1" thickBot="1">
      <c r="A68" s="207" t="s">
        <v>360</v>
      </c>
      <c r="B68" s="30">
        <v>2021</v>
      </c>
      <c r="C68" s="30" t="s">
        <v>59</v>
      </c>
      <c r="D68" s="21" t="s">
        <v>306</v>
      </c>
      <c r="E68" s="7"/>
      <c r="F68" s="7">
        <v>13572</v>
      </c>
    </row>
    <row r="69" spans="1:6" ht="15" thickBot="1">
      <c r="A69" s="206" t="s">
        <v>360</v>
      </c>
      <c r="B69" s="29">
        <v>2021</v>
      </c>
      <c r="C69" s="29" t="s">
        <v>68</v>
      </c>
      <c r="D69" s="6" t="s">
        <v>306</v>
      </c>
      <c r="E69" s="134"/>
      <c r="F69" s="134">
        <v>5800</v>
      </c>
    </row>
    <row r="70" spans="1:6" ht="15.95" customHeight="1" thickBot="1">
      <c r="A70" s="207" t="s">
        <v>360</v>
      </c>
      <c r="B70" s="30">
        <v>2021</v>
      </c>
      <c r="C70" s="30" t="s">
        <v>69</v>
      </c>
      <c r="D70" s="21" t="s">
        <v>306</v>
      </c>
      <c r="E70" s="7"/>
      <c r="F70" s="7">
        <v>17400</v>
      </c>
    </row>
    <row r="71" spans="1:6" ht="15" thickBot="1">
      <c r="A71" s="206" t="s">
        <v>361</v>
      </c>
      <c r="B71" s="29">
        <v>2021</v>
      </c>
      <c r="C71" s="29" t="s">
        <v>362</v>
      </c>
      <c r="D71" s="6" t="s">
        <v>306</v>
      </c>
      <c r="E71" s="134"/>
      <c r="F71" s="134">
        <v>29640</v>
      </c>
    </row>
    <row r="72" spans="1:6" ht="15.95" customHeight="1" thickBot="1">
      <c r="A72" s="207" t="s">
        <v>363</v>
      </c>
      <c r="B72" s="30">
        <v>2021</v>
      </c>
      <c r="C72" s="30" t="s">
        <v>128</v>
      </c>
      <c r="D72" s="21" t="s">
        <v>334</v>
      </c>
      <c r="E72" s="6" t="s">
        <v>310</v>
      </c>
      <c r="F72" s="6" t="s">
        <v>364</v>
      </c>
    </row>
    <row r="73" spans="1:6" ht="15" thickBot="1">
      <c r="A73" s="206" t="s">
        <v>365</v>
      </c>
      <c r="B73" s="29">
        <v>2021</v>
      </c>
      <c r="C73" s="29" t="s">
        <v>85</v>
      </c>
      <c r="D73" s="6" t="s">
        <v>306</v>
      </c>
      <c r="E73" s="134">
        <v>6070</v>
      </c>
      <c r="F73" s="134">
        <v>6070000</v>
      </c>
    </row>
    <row r="74" spans="1:6" ht="15.95" customHeight="1" thickBot="1">
      <c r="A74" s="207" t="s">
        <v>366</v>
      </c>
      <c r="B74" s="30">
        <v>2021</v>
      </c>
      <c r="C74" s="30" t="s">
        <v>87</v>
      </c>
      <c r="D74" s="21" t="s">
        <v>334</v>
      </c>
      <c r="E74" s="6" t="s">
        <v>310</v>
      </c>
      <c r="F74" s="6">
        <v>3.7000000000000002E-3</v>
      </c>
    </row>
    <row r="75" spans="1:6" ht="15" thickBot="1">
      <c r="A75" s="206" t="s">
        <v>366</v>
      </c>
      <c r="B75" s="29">
        <v>2021</v>
      </c>
      <c r="C75" s="29" t="s">
        <v>101</v>
      </c>
      <c r="D75" s="6" t="s">
        <v>334</v>
      </c>
      <c r="E75" s="134" t="s">
        <v>310</v>
      </c>
      <c r="F75" s="134">
        <v>6.3600000000000002E-3</v>
      </c>
    </row>
    <row r="76" spans="1:6" ht="15.95" customHeight="1" thickBot="1">
      <c r="A76" s="207" t="s">
        <v>366</v>
      </c>
      <c r="B76" s="30">
        <v>2021</v>
      </c>
      <c r="C76" s="30" t="s">
        <v>102</v>
      </c>
      <c r="D76" s="21" t="s">
        <v>334</v>
      </c>
      <c r="E76" s="6" t="s">
        <v>310</v>
      </c>
      <c r="F76" s="6">
        <v>3.7000000000000002E-3</v>
      </c>
    </row>
    <row r="77" spans="1:6" ht="15" thickBot="1">
      <c r="A77" s="206" t="s">
        <v>366</v>
      </c>
      <c r="B77" s="29">
        <v>2021</v>
      </c>
      <c r="C77" s="29" t="s">
        <v>124</v>
      </c>
      <c r="D77" s="6" t="s">
        <v>334</v>
      </c>
      <c r="E77" s="134" t="s">
        <v>310</v>
      </c>
      <c r="F77" s="134">
        <v>5.2450999999999998E-2</v>
      </c>
    </row>
    <row r="78" spans="1:6" ht="15.95" customHeight="1" thickBot="1">
      <c r="A78" s="207" t="s">
        <v>366</v>
      </c>
      <c r="B78" s="30">
        <v>2021</v>
      </c>
      <c r="C78" s="30" t="s">
        <v>125</v>
      </c>
      <c r="D78" s="21" t="s">
        <v>334</v>
      </c>
      <c r="E78" s="6" t="s">
        <v>310</v>
      </c>
      <c r="F78" s="6">
        <v>9.94</v>
      </c>
    </row>
    <row r="79" spans="1:6" ht="15" thickBot="1">
      <c r="A79" s="206" t="s">
        <v>366</v>
      </c>
      <c r="B79" s="29">
        <v>2021</v>
      </c>
      <c r="C79" s="29" t="s">
        <v>126</v>
      </c>
      <c r="D79" s="6" t="s">
        <v>334</v>
      </c>
      <c r="E79" s="134" t="s">
        <v>310</v>
      </c>
      <c r="F79" s="134">
        <v>2.7789999999999999E-2</v>
      </c>
    </row>
    <row r="80" spans="1:6" ht="15.95" customHeight="1" thickBot="1">
      <c r="A80" s="207" t="s">
        <v>366</v>
      </c>
      <c r="B80" s="30">
        <v>2021</v>
      </c>
      <c r="C80" s="30" t="s">
        <v>79</v>
      </c>
      <c r="D80" s="21" t="s">
        <v>334</v>
      </c>
      <c r="E80" s="6" t="s">
        <v>310</v>
      </c>
      <c r="F80" s="198">
        <v>27.78689</v>
      </c>
    </row>
    <row r="81" spans="1:6" ht="15" thickBot="1">
      <c r="A81" s="206" t="s">
        <v>356</v>
      </c>
      <c r="B81" s="29">
        <v>2021</v>
      </c>
      <c r="C81" s="29" t="s">
        <v>62</v>
      </c>
      <c r="D81" s="6" t="s">
        <v>334</v>
      </c>
      <c r="E81" s="134"/>
      <c r="F81" s="174">
        <v>12.8</v>
      </c>
    </row>
    <row r="82" spans="1:6" ht="15.95" customHeight="1" thickBot="1">
      <c r="A82" s="207" t="s">
        <v>366</v>
      </c>
      <c r="B82" s="30">
        <v>2020</v>
      </c>
      <c r="C82" s="30" t="s">
        <v>95</v>
      </c>
      <c r="D82" s="21" t="s">
        <v>334</v>
      </c>
      <c r="E82" s="6" t="s">
        <v>310</v>
      </c>
      <c r="F82" s="201">
        <v>9.2603000000000009</v>
      </c>
    </row>
    <row r="83" spans="1:6" ht="15" thickBot="1">
      <c r="A83" s="206" t="s">
        <v>366</v>
      </c>
      <c r="B83" s="29">
        <v>2020</v>
      </c>
      <c r="C83" s="29" t="s">
        <v>46</v>
      </c>
      <c r="D83" s="6" t="s">
        <v>334</v>
      </c>
      <c r="E83" s="134">
        <v>1180</v>
      </c>
      <c r="F83" s="174">
        <v>55.6</v>
      </c>
    </row>
    <row r="84" spans="1:6" ht="15.95" customHeight="1" thickBot="1">
      <c r="A84" s="207" t="s">
        <v>366</v>
      </c>
      <c r="B84" s="30">
        <v>2020</v>
      </c>
      <c r="C84" s="30" t="s">
        <v>113</v>
      </c>
      <c r="D84" s="21" t="s">
        <v>306</v>
      </c>
      <c r="E84" s="6" t="s">
        <v>310</v>
      </c>
      <c r="F84" s="7">
        <v>52327.813900000008</v>
      </c>
    </row>
    <row r="85" spans="1:6" ht="15" thickBot="1">
      <c r="A85" s="206" t="s">
        <v>366</v>
      </c>
      <c r="B85" s="29">
        <v>2020</v>
      </c>
      <c r="C85" s="29" t="s">
        <v>79</v>
      </c>
      <c r="D85" s="6" t="s">
        <v>334</v>
      </c>
      <c r="E85" s="134" t="s">
        <v>310</v>
      </c>
      <c r="F85" s="174">
        <v>27.780899999999999</v>
      </c>
    </row>
    <row r="86" spans="1:6" ht="15.95" customHeight="1" thickBot="1">
      <c r="A86" s="207" t="s">
        <v>366</v>
      </c>
      <c r="B86" s="30">
        <v>2020</v>
      </c>
      <c r="C86" s="30" t="s">
        <v>124</v>
      </c>
      <c r="D86" s="21" t="s">
        <v>334</v>
      </c>
      <c r="E86" s="6" t="s">
        <v>310</v>
      </c>
      <c r="F86" s="202">
        <v>7.7377360000000006E-2</v>
      </c>
    </row>
    <row r="87" spans="1:6" ht="15" thickBot="1">
      <c r="A87" s="206" t="s">
        <v>316</v>
      </c>
      <c r="B87" s="29">
        <v>2020</v>
      </c>
      <c r="C87" s="29" t="s">
        <v>65</v>
      </c>
      <c r="D87" s="6" t="s">
        <v>306</v>
      </c>
      <c r="E87" s="134">
        <v>364700</v>
      </c>
      <c r="F87" s="134">
        <v>203083</v>
      </c>
    </row>
    <row r="88" spans="1:6" ht="15.95" customHeight="1" thickBot="1">
      <c r="A88" s="207" t="s">
        <v>366</v>
      </c>
      <c r="B88" s="30">
        <v>2019</v>
      </c>
      <c r="C88" s="30" t="s">
        <v>37</v>
      </c>
      <c r="D88" s="21" t="s">
        <v>334</v>
      </c>
      <c r="E88" s="6" t="s">
        <v>310</v>
      </c>
      <c r="F88" s="6">
        <v>10.080335000000002</v>
      </c>
    </row>
    <row r="89" spans="1:6" ht="15" thickBot="1">
      <c r="A89" s="206" t="s">
        <v>366</v>
      </c>
      <c r="B89" s="29">
        <v>2019</v>
      </c>
      <c r="C89" s="29" t="s">
        <v>95</v>
      </c>
      <c r="D89" s="6" t="s">
        <v>334</v>
      </c>
      <c r="E89" s="134" t="s">
        <v>310</v>
      </c>
      <c r="F89" s="174">
        <v>29.638403</v>
      </c>
    </row>
    <row r="90" spans="1:6" ht="15.95" customHeight="1" thickBot="1">
      <c r="A90" s="207" t="s">
        <v>366</v>
      </c>
      <c r="B90" s="30">
        <v>2018</v>
      </c>
      <c r="C90" s="30" t="s">
        <v>95</v>
      </c>
      <c r="D90" s="21" t="s">
        <v>334</v>
      </c>
      <c r="E90" s="6" t="s">
        <v>310</v>
      </c>
      <c r="F90" s="198">
        <v>31.316966668775148</v>
      </c>
    </row>
    <row r="91" spans="1:6" ht="15" thickBot="1">
      <c r="A91" s="206" t="s">
        <v>366</v>
      </c>
      <c r="B91" s="29">
        <v>2019</v>
      </c>
      <c r="C91" s="29" t="s">
        <v>46</v>
      </c>
      <c r="D91" s="6" t="s">
        <v>334</v>
      </c>
      <c r="E91" s="134">
        <v>605</v>
      </c>
      <c r="F91" s="174">
        <v>46.78</v>
      </c>
    </row>
    <row r="92" spans="1:6" ht="15.95" customHeight="1" thickBot="1">
      <c r="A92" s="207" t="s">
        <v>366</v>
      </c>
      <c r="B92" s="30">
        <v>2019</v>
      </c>
      <c r="C92" s="30" t="s">
        <v>113</v>
      </c>
      <c r="D92" s="21" t="s">
        <v>334</v>
      </c>
      <c r="E92" s="7">
        <v>1050</v>
      </c>
      <c r="F92" s="7">
        <v>82087.033999999971</v>
      </c>
    </row>
    <row r="93" spans="1:6" ht="15" thickBot="1">
      <c r="A93" s="206" t="s">
        <v>366</v>
      </c>
      <c r="B93" s="29">
        <v>2018</v>
      </c>
      <c r="C93" s="29" t="s">
        <v>113</v>
      </c>
      <c r="D93" s="6" t="s">
        <v>334</v>
      </c>
      <c r="E93" s="134">
        <v>795</v>
      </c>
      <c r="F93" s="134">
        <v>84310.234981744521</v>
      </c>
    </row>
    <row r="94" spans="1:6" ht="15.95" customHeight="1" thickBot="1">
      <c r="A94" s="207" t="s">
        <v>366</v>
      </c>
      <c r="B94" s="30">
        <v>2018</v>
      </c>
      <c r="C94" s="30" t="s">
        <v>79</v>
      </c>
      <c r="D94" s="21" t="s">
        <v>334</v>
      </c>
      <c r="E94" s="6" t="s">
        <v>310</v>
      </c>
      <c r="F94" s="198">
        <v>31.403678379185251</v>
      </c>
    </row>
    <row r="95" spans="1:6" ht="15" thickBot="1">
      <c r="A95" s="206" t="s">
        <v>366</v>
      </c>
      <c r="B95" s="29">
        <v>2018</v>
      </c>
      <c r="C95" s="29" t="s">
        <v>128</v>
      </c>
      <c r="D95" s="6" t="s">
        <v>334</v>
      </c>
      <c r="E95" s="134">
        <v>1710</v>
      </c>
      <c r="F95" s="134">
        <v>104.67892793061749</v>
      </c>
    </row>
    <row r="96" spans="1:6" ht="15.95" customHeight="1" thickBot="1">
      <c r="A96" s="207" t="s">
        <v>366</v>
      </c>
      <c r="B96" s="30">
        <v>2018</v>
      </c>
      <c r="C96" s="30" t="s">
        <v>124</v>
      </c>
      <c r="D96" s="21" t="s">
        <v>334</v>
      </c>
      <c r="E96" s="201">
        <v>0.03</v>
      </c>
      <c r="F96" s="202">
        <v>7.3780553535061744E-2</v>
      </c>
    </row>
    <row r="97" spans="1:6" ht="15" thickBot="1">
      <c r="A97" s="206" t="s">
        <v>366</v>
      </c>
      <c r="B97" s="29">
        <v>2019</v>
      </c>
      <c r="C97" s="29" t="s">
        <v>124</v>
      </c>
      <c r="D97" s="6" t="s">
        <v>334</v>
      </c>
      <c r="E97" s="203">
        <v>3.4599999999999999E-2</v>
      </c>
      <c r="F97" s="203">
        <v>8.4419985000000003E-2</v>
      </c>
    </row>
    <row r="98" spans="1:6" ht="15.95" customHeight="1" thickBot="1">
      <c r="A98" s="207" t="s">
        <v>366</v>
      </c>
      <c r="B98" s="30">
        <v>2019</v>
      </c>
      <c r="C98" s="30" t="s">
        <v>79</v>
      </c>
      <c r="D98" s="21" t="s">
        <v>334</v>
      </c>
      <c r="E98" s="6" t="s">
        <v>310</v>
      </c>
      <c r="F98" s="198">
        <v>30.241004999999994</v>
      </c>
    </row>
    <row r="99" spans="1:6" ht="15" thickBot="1">
      <c r="A99" s="206" t="s">
        <v>366</v>
      </c>
      <c r="B99" s="29">
        <v>2018</v>
      </c>
      <c r="C99" s="29" t="s">
        <v>37</v>
      </c>
      <c r="D99" s="6" t="s">
        <v>334</v>
      </c>
      <c r="E99" s="134" t="s">
        <v>310</v>
      </c>
      <c r="F99" s="174">
        <v>10.4678927930604</v>
      </c>
    </row>
    <row r="100" spans="1:6" ht="15.95" customHeight="1" thickBot="1">
      <c r="A100" s="207" t="s">
        <v>367</v>
      </c>
      <c r="B100" s="30">
        <v>2022</v>
      </c>
      <c r="C100" s="30" t="s">
        <v>75</v>
      </c>
      <c r="D100" s="21" t="s">
        <v>306</v>
      </c>
      <c r="E100" s="6">
        <v>320</v>
      </c>
      <c r="F100" s="6">
        <v>431</v>
      </c>
    </row>
    <row r="101" spans="1:6" ht="15" thickBot="1">
      <c r="A101" s="206" t="s">
        <v>368</v>
      </c>
      <c r="B101" s="29">
        <v>2019</v>
      </c>
      <c r="C101" s="29" t="s">
        <v>85</v>
      </c>
      <c r="D101" s="6" t="s">
        <v>306</v>
      </c>
      <c r="E101" s="134"/>
      <c r="F101" s="134">
        <v>1300000</v>
      </c>
    </row>
    <row r="102" spans="1:6" ht="15.95" customHeight="1" thickBot="1">
      <c r="A102" s="207" t="s">
        <v>369</v>
      </c>
      <c r="B102" s="30">
        <v>2021</v>
      </c>
      <c r="C102" s="30" t="s">
        <v>51</v>
      </c>
      <c r="D102" s="21" t="s">
        <v>306</v>
      </c>
      <c r="E102" s="7">
        <v>147122</v>
      </c>
      <c r="F102" s="7">
        <v>94585</v>
      </c>
    </row>
    <row r="103" spans="1:6" ht="15" thickBot="1">
      <c r="A103" s="206" t="s">
        <v>369</v>
      </c>
      <c r="B103" s="29">
        <v>2021</v>
      </c>
      <c r="C103" s="29" t="s">
        <v>69</v>
      </c>
      <c r="D103" s="6" t="s">
        <v>306</v>
      </c>
      <c r="E103" s="134">
        <v>64097</v>
      </c>
      <c r="F103" s="134">
        <v>52636</v>
      </c>
    </row>
    <row r="104" spans="1:6" ht="15.95" customHeight="1" thickBot="1">
      <c r="A104" s="207" t="s">
        <v>369</v>
      </c>
      <c r="B104" s="30">
        <v>2021</v>
      </c>
      <c r="C104" s="30" t="s">
        <v>65</v>
      </c>
      <c r="D104" s="21" t="s">
        <v>306</v>
      </c>
      <c r="E104" s="7">
        <v>149561</v>
      </c>
      <c r="F104" s="7">
        <v>273609</v>
      </c>
    </row>
    <row r="105" spans="1:6" ht="15" thickBot="1">
      <c r="A105" s="206" t="s">
        <v>313</v>
      </c>
      <c r="B105" s="29">
        <v>2021</v>
      </c>
      <c r="C105" s="29" t="s">
        <v>78</v>
      </c>
      <c r="D105" s="6" t="s">
        <v>306</v>
      </c>
      <c r="E105" s="134" t="s">
        <v>370</v>
      </c>
      <c r="F105" s="134">
        <v>1613</v>
      </c>
    </row>
    <row r="106" spans="1:6" ht="15.95" customHeight="1" thickBot="1">
      <c r="A106" s="207" t="s">
        <v>356</v>
      </c>
      <c r="B106" s="30">
        <v>2018</v>
      </c>
      <c r="C106" s="30" t="s">
        <v>34</v>
      </c>
      <c r="D106" s="21" t="s">
        <v>334</v>
      </c>
      <c r="E106" s="7">
        <v>631000</v>
      </c>
      <c r="F106" s="7">
        <v>2850000</v>
      </c>
    </row>
    <row r="107" spans="1:6" ht="15" thickBot="1">
      <c r="A107" s="206" t="s">
        <v>356</v>
      </c>
      <c r="B107" s="29">
        <v>2019</v>
      </c>
      <c r="C107" s="29" t="s">
        <v>34</v>
      </c>
      <c r="D107" s="6" t="s">
        <v>334</v>
      </c>
      <c r="E107" s="134">
        <v>695000</v>
      </c>
      <c r="F107" s="134">
        <v>2610000</v>
      </c>
    </row>
    <row r="108" spans="1:6" ht="15.95" customHeight="1" thickBot="1">
      <c r="A108" s="207" t="s">
        <v>368</v>
      </c>
      <c r="B108" s="30">
        <v>2018</v>
      </c>
      <c r="C108" s="30" t="s">
        <v>34</v>
      </c>
      <c r="D108" s="21" t="s">
        <v>334</v>
      </c>
      <c r="E108" s="7">
        <v>190000</v>
      </c>
      <c r="F108" s="7">
        <v>749000</v>
      </c>
    </row>
    <row r="109" spans="1:6" ht="15" thickBot="1">
      <c r="A109" s="206" t="s">
        <v>368</v>
      </c>
      <c r="B109" s="29">
        <v>2019</v>
      </c>
      <c r="C109" s="29" t="s">
        <v>34</v>
      </c>
      <c r="D109" s="6" t="s">
        <v>334</v>
      </c>
      <c r="E109" s="134">
        <v>200000</v>
      </c>
      <c r="F109" s="134">
        <v>607000</v>
      </c>
    </row>
    <row r="110" spans="1:6" ht="15" thickBot="1">
      <c r="A110" s="206" t="s">
        <v>347</v>
      </c>
      <c r="B110" s="29">
        <v>2019</v>
      </c>
      <c r="C110" s="29" t="s">
        <v>34</v>
      </c>
      <c r="D110" s="6" t="s">
        <v>334</v>
      </c>
      <c r="E110" s="134">
        <v>710000</v>
      </c>
      <c r="F110" s="134">
        <v>709000</v>
      </c>
    </row>
    <row r="111" spans="1:6" ht="15.95" customHeight="1" thickBot="1">
      <c r="A111" s="207" t="s">
        <v>346</v>
      </c>
      <c r="B111" s="30">
        <v>2018</v>
      </c>
      <c r="C111" s="30" t="s">
        <v>34</v>
      </c>
      <c r="D111" s="21" t="s">
        <v>334</v>
      </c>
      <c r="E111" s="7">
        <v>47000</v>
      </c>
      <c r="F111" s="7">
        <v>1670</v>
      </c>
    </row>
    <row r="112" spans="1:6" ht="15" thickBot="1">
      <c r="A112" s="206" t="s">
        <v>358</v>
      </c>
      <c r="B112" s="29">
        <v>2019</v>
      </c>
      <c r="C112" s="29" t="s">
        <v>34</v>
      </c>
      <c r="D112" s="6" t="s">
        <v>334</v>
      </c>
      <c r="E112" s="134">
        <v>160000</v>
      </c>
      <c r="F112" s="134">
        <v>156000</v>
      </c>
    </row>
  </sheetData>
  <mergeCells count="5">
    <mergeCell ref="A3:A4"/>
    <mergeCell ref="B3:B4"/>
    <mergeCell ref="C3:C4"/>
    <mergeCell ref="D3:D4"/>
    <mergeCell ref="E3:F3"/>
  </mergeCells>
  <pageMargins left="0.7" right="0.7" top="0.75" bottom="0.75" header="0.3" footer="0.3"/>
  <pageSetup paperSize="0" orientation="portrait" horizontalDpi="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79998168889431442"/>
  </sheetPr>
  <dimension ref="A1:F23"/>
  <sheetViews>
    <sheetView workbookViewId="0">
      <selection activeCell="I12" sqref="I12"/>
    </sheetView>
  </sheetViews>
  <sheetFormatPr defaultRowHeight="14.45"/>
  <cols>
    <col min="1" max="1" width="38.7109375" customWidth="1"/>
    <col min="2" max="2" width="10.85546875" style="1" bestFit="1" customWidth="1"/>
    <col min="3" max="3" width="24.140625" customWidth="1"/>
    <col min="4" max="4" width="28.28515625" customWidth="1"/>
    <col min="6" max="6" width="27" customWidth="1"/>
  </cols>
  <sheetData>
    <row r="1" spans="1:6">
      <c r="A1" s="11" t="s">
        <v>371</v>
      </c>
    </row>
    <row r="2" spans="1:6" ht="15" thickBot="1"/>
    <row r="3" spans="1:6" ht="15" thickBot="1">
      <c r="A3" s="235" t="s">
        <v>298</v>
      </c>
      <c r="B3" s="251" t="s">
        <v>299</v>
      </c>
      <c r="C3" s="235" t="s">
        <v>372</v>
      </c>
      <c r="D3" s="235" t="s">
        <v>373</v>
      </c>
      <c r="E3" s="253" t="s">
        <v>374</v>
      </c>
      <c r="F3" s="254"/>
    </row>
    <row r="4" spans="1:6" ht="15" thickBot="1">
      <c r="A4" s="236"/>
      <c r="B4" s="252"/>
      <c r="C4" s="236"/>
      <c r="D4" s="236"/>
      <c r="E4" s="28" t="s">
        <v>375</v>
      </c>
      <c r="F4" s="28" t="s">
        <v>376</v>
      </c>
    </row>
    <row r="5" spans="1:6" ht="15" thickBot="1">
      <c r="A5" s="30" t="s">
        <v>305</v>
      </c>
      <c r="B5" s="30">
        <v>2021</v>
      </c>
      <c r="C5" s="30" t="s">
        <v>377</v>
      </c>
      <c r="D5" s="30" t="s">
        <v>135</v>
      </c>
      <c r="E5" s="134">
        <v>19335</v>
      </c>
      <c r="F5" s="134" t="s">
        <v>378</v>
      </c>
    </row>
    <row r="6" spans="1:6" ht="15" thickBot="1">
      <c r="A6" s="29" t="s">
        <v>379</v>
      </c>
      <c r="B6" s="29">
        <v>2021</v>
      </c>
      <c r="C6" s="29" t="s">
        <v>377</v>
      </c>
      <c r="D6" s="29" t="s">
        <v>135</v>
      </c>
      <c r="E6" s="148">
        <v>17</v>
      </c>
      <c r="F6" s="7">
        <v>0</v>
      </c>
    </row>
    <row r="7" spans="1:6" ht="15" thickBot="1">
      <c r="A7" s="30" t="s">
        <v>380</v>
      </c>
      <c r="B7" s="30">
        <v>2021</v>
      </c>
      <c r="C7" s="30" t="s">
        <v>377</v>
      </c>
      <c r="D7" s="30" t="s">
        <v>136</v>
      </c>
      <c r="E7" s="174">
        <v>43.6</v>
      </c>
      <c r="F7" s="134">
        <v>0</v>
      </c>
    </row>
    <row r="8" spans="1:6" ht="15" thickBot="1">
      <c r="A8" s="29" t="s">
        <v>380</v>
      </c>
      <c r="B8" s="29">
        <v>2021</v>
      </c>
      <c r="C8" s="29" t="s">
        <v>381</v>
      </c>
      <c r="D8" s="29" t="s">
        <v>135</v>
      </c>
      <c r="E8" s="148">
        <v>6011</v>
      </c>
      <c r="F8" s="7">
        <v>0</v>
      </c>
    </row>
    <row r="9" spans="1:6" ht="15" thickBot="1">
      <c r="A9" s="30" t="s">
        <v>380</v>
      </c>
      <c r="B9" s="30">
        <v>2021</v>
      </c>
      <c r="C9" s="30" t="s">
        <v>381</v>
      </c>
      <c r="D9" s="30" t="s">
        <v>136</v>
      </c>
      <c r="E9" s="134">
        <v>762.7</v>
      </c>
      <c r="F9" s="134">
        <v>0</v>
      </c>
    </row>
    <row r="10" spans="1:6" ht="15" thickBot="1">
      <c r="A10" s="29" t="s">
        <v>313</v>
      </c>
      <c r="B10" s="29">
        <v>2021</v>
      </c>
      <c r="C10" s="29" t="s">
        <v>377</v>
      </c>
      <c r="D10" s="29" t="s">
        <v>135</v>
      </c>
      <c r="E10" s="149">
        <v>7.2</v>
      </c>
      <c r="F10" s="7">
        <v>0</v>
      </c>
    </row>
    <row r="11" spans="1:6" ht="15" thickBot="1">
      <c r="A11" s="30" t="s">
        <v>313</v>
      </c>
      <c r="B11" s="30">
        <v>2021</v>
      </c>
      <c r="C11" s="30" t="s">
        <v>377</v>
      </c>
      <c r="D11" s="30" t="s">
        <v>136</v>
      </c>
      <c r="E11" s="174">
        <v>82.7</v>
      </c>
      <c r="F11" s="134">
        <v>136.91200000000001</v>
      </c>
    </row>
    <row r="12" spans="1:6" ht="15" thickBot="1">
      <c r="A12" s="29" t="s">
        <v>313</v>
      </c>
      <c r="B12" s="29">
        <v>2021</v>
      </c>
      <c r="C12" s="29" t="s">
        <v>381</v>
      </c>
      <c r="D12" s="29" t="s">
        <v>135</v>
      </c>
      <c r="E12" s="7">
        <v>0</v>
      </c>
      <c r="F12" s="7">
        <v>825.54</v>
      </c>
    </row>
    <row r="13" spans="1:6" ht="15" thickBot="1">
      <c r="A13" s="30" t="s">
        <v>313</v>
      </c>
      <c r="B13" s="30">
        <v>2021</v>
      </c>
      <c r="C13" s="30" t="s">
        <v>381</v>
      </c>
      <c r="D13" s="30" t="s">
        <v>136</v>
      </c>
      <c r="E13" s="134">
        <v>0</v>
      </c>
      <c r="F13" s="134">
        <v>111.142</v>
      </c>
    </row>
    <row r="14" spans="1:6" ht="15" thickBot="1">
      <c r="A14" s="29" t="s">
        <v>382</v>
      </c>
      <c r="B14" s="29">
        <v>2021</v>
      </c>
      <c r="C14" s="29" t="s">
        <v>377</v>
      </c>
      <c r="D14" s="29" t="s">
        <v>135</v>
      </c>
      <c r="E14" s="148">
        <v>28.85</v>
      </c>
      <c r="F14" s="7">
        <v>0</v>
      </c>
    </row>
    <row r="15" spans="1:6" ht="15" thickBot="1">
      <c r="A15" s="30" t="s">
        <v>382</v>
      </c>
      <c r="B15" s="30">
        <v>2021</v>
      </c>
      <c r="C15" s="30" t="s">
        <v>377</v>
      </c>
      <c r="D15" s="30" t="s">
        <v>136</v>
      </c>
      <c r="E15" s="134">
        <v>214.82</v>
      </c>
      <c r="F15" s="134">
        <v>0</v>
      </c>
    </row>
    <row r="16" spans="1:6" ht="15" thickBot="1">
      <c r="A16" s="29" t="s">
        <v>321</v>
      </c>
      <c r="B16" s="29">
        <v>2021</v>
      </c>
      <c r="C16" s="29" t="s">
        <v>381</v>
      </c>
      <c r="D16" s="29" t="s">
        <v>383</v>
      </c>
      <c r="E16" s="7">
        <v>2624</v>
      </c>
      <c r="F16" s="7">
        <v>0</v>
      </c>
    </row>
    <row r="17" spans="1:6" ht="15" thickBot="1">
      <c r="A17" s="30" t="s">
        <v>384</v>
      </c>
      <c r="B17" s="30">
        <v>2021</v>
      </c>
      <c r="C17" s="30" t="s">
        <v>377</v>
      </c>
      <c r="D17" s="30" t="s">
        <v>135</v>
      </c>
      <c r="E17" s="134">
        <v>0</v>
      </c>
      <c r="F17" s="142">
        <v>5.46</v>
      </c>
    </row>
    <row r="18" spans="1:6" ht="15" thickBot="1">
      <c r="A18" s="29" t="s">
        <v>385</v>
      </c>
      <c r="B18" s="29">
        <v>2021</v>
      </c>
      <c r="C18" s="29" t="s">
        <v>377</v>
      </c>
      <c r="D18" s="29" t="s">
        <v>135</v>
      </c>
      <c r="E18" s="7">
        <v>1568</v>
      </c>
      <c r="F18" s="7">
        <v>1559</v>
      </c>
    </row>
    <row r="19" spans="1:6" ht="15" thickBot="1">
      <c r="A19" s="30" t="s">
        <v>385</v>
      </c>
      <c r="B19" s="30">
        <v>2021</v>
      </c>
      <c r="C19" s="30" t="s">
        <v>377</v>
      </c>
      <c r="D19" s="30" t="s">
        <v>136</v>
      </c>
      <c r="E19" s="134">
        <v>723</v>
      </c>
      <c r="F19" s="134">
        <v>688</v>
      </c>
    </row>
    <row r="20" spans="1:6" ht="15" thickBot="1">
      <c r="A20" s="29" t="s">
        <v>385</v>
      </c>
      <c r="B20" s="29">
        <v>2021</v>
      </c>
      <c r="C20" s="29" t="s">
        <v>381</v>
      </c>
      <c r="D20" s="29" t="s">
        <v>136</v>
      </c>
      <c r="E20" s="7">
        <v>14044</v>
      </c>
      <c r="F20" s="7">
        <v>6517</v>
      </c>
    </row>
    <row r="21" spans="1:6" ht="15" thickBot="1">
      <c r="A21" s="30" t="s">
        <v>386</v>
      </c>
      <c r="B21" s="30">
        <v>2021</v>
      </c>
      <c r="C21" s="30" t="s">
        <v>381</v>
      </c>
      <c r="D21" s="30" t="s">
        <v>135</v>
      </c>
      <c r="E21" s="134">
        <v>0</v>
      </c>
      <c r="F21" s="134">
        <v>4563</v>
      </c>
    </row>
    <row r="22" spans="1:6" ht="15" thickBot="1">
      <c r="A22" s="29" t="s">
        <v>314</v>
      </c>
      <c r="B22" s="29">
        <v>2021</v>
      </c>
      <c r="C22" s="29" t="s">
        <v>381</v>
      </c>
      <c r="D22" s="29" t="s">
        <v>136</v>
      </c>
      <c r="E22" s="7">
        <v>27820.21</v>
      </c>
      <c r="F22" s="7">
        <v>30285.22</v>
      </c>
    </row>
    <row r="23" spans="1:6" ht="15" thickBot="1">
      <c r="A23" s="30" t="s">
        <v>314</v>
      </c>
      <c r="B23" s="30">
        <v>2020</v>
      </c>
      <c r="C23" s="30" t="s">
        <v>381</v>
      </c>
      <c r="D23" s="30" t="s">
        <v>136</v>
      </c>
      <c r="E23" s="134">
        <v>26216.92</v>
      </c>
      <c r="F23" s="134">
        <v>26462.78</v>
      </c>
    </row>
  </sheetData>
  <mergeCells count="5">
    <mergeCell ref="A3:A4"/>
    <mergeCell ref="B3:B4"/>
    <mergeCell ref="C3:C4"/>
    <mergeCell ref="D3:D4"/>
    <mergeCell ref="E3:F3"/>
  </mergeCells>
  <pageMargins left="0.7" right="0.7" top="0.75" bottom="0.75" header="0.3" footer="0.3"/>
  <pageSetup paperSize="0" orientation="portrait" horizontalDpi="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BA7AAF7CA474DBBA58825EB031499" ma:contentTypeVersion="24" ma:contentTypeDescription="Create a new document." ma:contentTypeScope="" ma:versionID="fe7d6ef29487ebd4ce9fe7556d67a8ec">
  <xsd:schema xmlns:xsd="http://www.w3.org/2001/XMLSchema" xmlns:xs="http://www.w3.org/2001/XMLSchema" xmlns:p="http://schemas.microsoft.com/office/2006/metadata/properties" xmlns:ns2="d918e457-8e78-4628-8016-6e26105c51ac" xmlns:ns3="c8f69f10-2008-415e-9072-98e62c05092f" targetNamespace="http://schemas.microsoft.com/office/2006/metadata/properties" ma:root="true" ma:fieldsID="7d67c2b104af19c6cb78bc6d71d5f7ae" ns2:_="" ns3:_="">
    <xsd:import namespace="d918e457-8e78-4628-8016-6e26105c51ac"/>
    <xsd:import namespace="c8f69f10-2008-415e-9072-98e62c050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AuthorisationHolder" minOccurs="0"/>
                <xsd:element ref="ns2:Authori" minOccurs="0"/>
                <xsd:element ref="ns2:MediaServiceObjectDetectorVersions" minOccurs="0"/>
                <xsd:element ref="ns2:MediaServiceSearchProperties" minOccurs="0"/>
                <xsd:element ref="ns2:AuthorisationNumber" minOccurs="0"/>
                <xsd:element ref="ns2:Documenttype" minOccurs="0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8e457-8e78-4628-8016-6e26105c5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abd7744-4958-4c37-886f-e01d22e71f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AuthorisationHolder" ma:index="23" nillable="true" ma:displayName="Authorisation Holder" ma:format="Dropdown" ma:internalName="AuthorisationHolder">
      <xsd:simpleType>
        <xsd:restriction base="dms:Text">
          <xsd:maxLength value="255"/>
        </xsd:restriction>
      </xsd:simpleType>
    </xsd:element>
    <xsd:element name="Authori" ma:index="24" nillable="true" ma:displayName="Authori" ma:format="Dropdown" ma:internalName="Authori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thorisationNumber" ma:index="27" nillable="true" ma:displayName="Authorisation Number" ma:description="Format - ABC-X-1234567" ma:format="Dropdown" ma:internalName="AuthorisationNumber">
      <xsd:simpleType>
        <xsd:restriction base="dms:Text">
          <xsd:maxLength value="255"/>
        </xsd:restriction>
      </xsd:simpleType>
    </xsd:element>
    <xsd:element name="Documenttype" ma:index="28" nillable="true" ma:displayName="Document type" ma:format="Dropdown" ma:internalName="Documenttype">
      <xsd:simpleType>
        <xsd:restriction base="dms:Choice">
          <xsd:enumeration value="SEPA Team info"/>
          <xsd:enumeration value="Validation"/>
          <xsd:enumeration value="Additional Validation"/>
          <xsd:enumeration value="Verification"/>
          <xsd:enumeration value="General site info"/>
          <xsd:enumeration value="&lt;Cyber"/>
          <xsd:enumeration value="Site Information Folder"/>
          <xsd:enumeration value="Data Request"/>
        </xsd:restriction>
      </xsd:simpleType>
    </xsd:element>
    <xsd:element name="Documentdate" ma:index="29" nillable="true" ma:displayName="Document date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9f10-2008-415e-9072-98e62c050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8e457-8e78-4628-8016-6e26105c51ac">
      <Terms xmlns="http://schemas.microsoft.com/office/infopath/2007/PartnerControls"/>
    </lcf76f155ced4ddcb4097134ff3c332f>
    <AuthorisationHolder xmlns="d918e457-8e78-4628-8016-6e26105c51ac" xsi:nil="true"/>
    <Authori xmlns="d918e457-8e78-4628-8016-6e26105c51ac" xsi:nil="true"/>
    <Documentdate xmlns="d918e457-8e78-4628-8016-6e26105c51ac" xsi:nil="true"/>
    <AuthorisationNumber xmlns="d918e457-8e78-4628-8016-6e26105c51ac" xsi:nil="true"/>
    <Documenttype xmlns="d918e457-8e78-4628-8016-6e26105c51ac" xsi:nil="true"/>
  </documentManagement>
</p:properties>
</file>

<file path=customXml/itemProps1.xml><?xml version="1.0" encoding="utf-8"?>
<ds:datastoreItem xmlns:ds="http://schemas.openxmlformats.org/officeDocument/2006/customXml" ds:itemID="{DFFCA531-3758-4F16-B45B-F93CCCAB8C24}"/>
</file>

<file path=customXml/itemProps2.xml><?xml version="1.0" encoding="utf-8"?>
<ds:datastoreItem xmlns:ds="http://schemas.openxmlformats.org/officeDocument/2006/customXml" ds:itemID="{EF61B577-6CEC-4683-BB67-446155DB3100}"/>
</file>

<file path=customXml/itemProps3.xml><?xml version="1.0" encoding="utf-8"?>
<ds:datastoreItem xmlns:ds="http://schemas.openxmlformats.org/officeDocument/2006/customXml" ds:itemID="{2C0340EE-E2C3-44BE-BE91-827E44295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MacRobert, Kassie</cp:lastModifiedBy>
  <cp:revision/>
  <dcterms:created xsi:type="dcterms:W3CDTF">2022-09-02T09:27:55Z</dcterms:created>
  <dcterms:modified xsi:type="dcterms:W3CDTF">2024-09-06T12:30:53Z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0x010100EB8BA7AAF7CA474DBBA58825EB031499</vt:lpwstr>
  </property>
  <property fmtid="{D5CDD505-2E9C-101B-9397-08002B2CF9AE}" pid="3" name="MediaServiceImageTags">
    <vt:lpwstr/>
  </property>
  <property fmtid="{D5CDD505-2E9C-101B-9397-08002B2CF9AE}" pid="4" name="MSIP_Label_f1368e74-f3d7-41ac-9422-f51125f5837a_Enabled">
    <vt:lpwstr>true</vt:lpwstr>
  </property>
  <property fmtid="{D5CDD505-2E9C-101B-9397-08002B2CF9AE}" pid="5" name="MSIP_Label_f1368e74-f3d7-41ac-9422-f51125f5837a_SetDate">
    <vt:lpwstr>2022-09-06T17:03:21Z</vt:lpwstr>
  </property>
  <property fmtid="{D5CDD505-2E9C-101B-9397-08002B2CF9AE}" pid="6" name="MSIP_Label_f1368e74-f3d7-41ac-9422-f51125f5837a_Method">
    <vt:lpwstr>Privileged</vt:lpwstr>
  </property>
  <property fmtid="{D5CDD505-2E9C-101B-9397-08002B2CF9AE}" pid="7" name="MSIP_Label_f1368e74-f3d7-41ac-9422-f51125f5837a_Name">
    <vt:lpwstr>Official Confidential</vt:lpwstr>
  </property>
  <property fmtid="{D5CDD505-2E9C-101B-9397-08002B2CF9AE}" pid="8" name="MSIP_Label_f1368e74-f3d7-41ac-9422-f51125f5837a_SiteId">
    <vt:lpwstr>5cf26d65-cf46-4c72-ba82-7577d9c2d7ab</vt:lpwstr>
  </property>
  <property fmtid="{D5CDD505-2E9C-101B-9397-08002B2CF9AE}" pid="9" name="MSIP_Label_f1368e74-f3d7-41ac-9422-f51125f5837a_ActionId">
    <vt:lpwstr>142f9385-bd0b-449a-ae26-849ff4464ecf</vt:lpwstr>
  </property>
  <property fmtid="{D5CDD505-2E9C-101B-9397-08002B2CF9AE}" pid="10" name="MSIP_Label_f1368e74-f3d7-41ac-9422-f51125f5837a_ContentBits">
    <vt:lpwstr>3</vt:lpwstr>
  </property>
</Properties>
</file>